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quirements" sheetId="2" state="visible" r:id="rId2"/>
    <sheet name="Scoring summary" sheetId="3" state="visible" r:id="rId3"/>
  </sheets>
  <definedNames>
    <definedName name="ScoreMax">'Scoring summary'!$B$25</definedName>
    <definedName name="_xlnm._FilterDatabase" localSheetId="1" hidden="1">'Requirements'!$A$4:$P$55</definedName>
    <definedName name="_xlnm.Print_Titles" localSheetId="1">'Requirements'!$4:$4</definedName>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Arial"/>
      <b val="1"/>
      <color rgb="FF006070"/>
      <sz val="18"/>
    </font>
    <font>
      <name val="Arial"/>
      <color rgb="FF555555"/>
      <sz val="10"/>
    </font>
    <font>
      <name val="Arial"/>
      <color rgb="FF000000"/>
      <sz val="10"/>
    </font>
    <font>
      <name val="Arial"/>
      <color rgb="FF006070"/>
      <sz val="10"/>
      <u val="single"/>
    </font>
    <font>
      <name val="Arial"/>
      <b val="1"/>
      <color rgb="FF006070"/>
      <sz val="12"/>
    </font>
    <font>
      <name val="Arial"/>
      <color rgb="FF0000FF"/>
      <sz val="10"/>
    </font>
    <font>
      <name val="Arial"/>
      <b val="1"/>
      <color rgb="FF000000"/>
      <sz val="10"/>
    </font>
    <font>
      <name val="Arial"/>
      <b val="1"/>
      <color rgb="FF006070"/>
      <sz val="16"/>
    </font>
    <font>
      <name val="Arial"/>
      <b val="1"/>
      <color rgb="FFFFFFFF"/>
      <sz val="10"/>
    </font>
    <font>
      <name val="Arial"/>
      <b val="1"/>
      <color rgb="FF0000FF"/>
      <sz val="10"/>
    </font>
    <font>
      <name val="Arial"/>
      <sz val="10"/>
    </font>
    <font>
      <name val="Arial"/>
      <b val="1"/>
      <sz val="10"/>
    </font>
    <font>
      <name val="Arial"/>
      <b val="1"/>
      <color rgb="FF006070"/>
      <sz val="11"/>
    </font>
  </fonts>
  <fills count="5">
    <fill>
      <patternFill/>
    </fill>
    <fill>
      <patternFill patternType="gray125"/>
    </fill>
    <fill>
      <patternFill patternType="solid">
        <fgColor rgb="FFFFF2CC"/>
      </patternFill>
    </fill>
    <fill>
      <patternFill patternType="solid">
        <fgColor rgb="FF006070"/>
      </patternFill>
    </fill>
    <fill>
      <patternFill patternType="solid">
        <fgColor rgb="FFEDEDED"/>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3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2" fillId="0" borderId="0" pivotButton="0" quotePrefix="0" xfId="0"/>
    <xf numFmtId="0" fontId="9" fillId="3" borderId="1" applyAlignment="1" pivotButton="0" quotePrefix="0" xfId="0">
      <alignment horizontal="center" vertical="top" wrapText="1"/>
    </xf>
    <xf numFmtId="0" fontId="2" fillId="4" borderId="1" applyAlignment="1" pivotButton="0" quotePrefix="0" xfId="0">
      <alignment horizontal="center" vertical="top" wrapText="1"/>
    </xf>
    <xf numFmtId="0" fontId="2" fillId="4" borderId="1" applyAlignment="1" pivotButton="0" quotePrefix="0" xfId="0">
      <alignment vertical="top" wrapText="1"/>
    </xf>
    <xf numFmtId="1" fontId="2" fillId="4" borderId="1" applyAlignment="1" pivotButton="0" quotePrefix="0" xfId="0">
      <alignment horizontal="center" vertical="top" wrapText="1"/>
    </xf>
    <xf numFmtId="0" fontId="3" fillId="0" borderId="1" applyAlignment="1" pivotButton="0" quotePrefix="0" xfId="0">
      <alignment horizontal="center" vertical="top" wrapText="1"/>
    </xf>
    <xf numFmtId="0" fontId="3" fillId="0" borderId="1" applyAlignment="1" pivotButton="0" quotePrefix="0" xfId="0">
      <alignment vertical="top" wrapText="1"/>
    </xf>
    <xf numFmtId="0" fontId="6" fillId="2" borderId="1" applyAlignment="1" pivotButton="0" quotePrefix="0" xfId="0">
      <alignment horizontal="center" vertical="top" wrapText="1"/>
    </xf>
    <xf numFmtId="1" fontId="3" fillId="0" borderId="1" applyAlignment="1" pivotButton="0" quotePrefix="0" xfId="0">
      <alignment horizontal="center" vertical="top" wrapText="1"/>
    </xf>
    <xf numFmtId="0" fontId="6" fillId="2" borderId="1" applyAlignment="1" pivotButton="0" quotePrefix="0" xfId="0">
      <alignment vertical="top" wrapText="1"/>
    </xf>
    <xf numFmtId="0" fontId="9" fillId="3" borderId="1" applyAlignment="1" pivotButton="0" quotePrefix="0" xfId="0">
      <alignment vertical="top" wrapText="1"/>
    </xf>
    <xf numFmtId="0" fontId="10" fillId="2" borderId="1" applyAlignment="1" pivotButton="0" quotePrefix="0" xfId="0">
      <alignment horizontal="center" vertical="top" wrapText="1"/>
    </xf>
    <xf numFmtId="0" fontId="11" fillId="0" borderId="1" pivotButton="0" quotePrefix="0" xfId="0"/>
    <xf numFmtId="1" fontId="11" fillId="0" borderId="1" applyAlignment="1" pivotButton="0" quotePrefix="0" xfId="0">
      <alignment horizontal="center"/>
    </xf>
    <xf numFmtId="0" fontId="12" fillId="0" borderId="1" pivotButton="0" quotePrefix="0" xfId="0"/>
    <xf numFmtId="3" fontId="12" fillId="0" borderId="1" applyAlignment="1" pivotButton="0" quotePrefix="0" xfId="0">
      <alignment horizontal="center"/>
    </xf>
    <xf numFmtId="3" fontId="11" fillId="0" borderId="1" applyAlignment="1" pivotButton="0" quotePrefix="0" xfId="0">
      <alignment horizontal="center"/>
    </xf>
    <xf numFmtId="164" fontId="12" fillId="0" borderId="1" applyAlignment="1" pivotButton="0" quotePrefix="0" xfId="0">
      <alignment horizontal="center"/>
    </xf>
    <xf numFmtId="164" fontId="11" fillId="0" borderId="1" applyAlignment="1" pivotButton="0" quotePrefix="0" xfId="0">
      <alignment horizontal="center"/>
    </xf>
    <xf numFmtId="1" fontId="12" fillId="0" borderId="1" applyAlignment="1" pivotButton="0" quotePrefix="0" xfId="0">
      <alignment horizontal="center"/>
    </xf>
    <xf numFmtId="0" fontId="13" fillId="0" borderId="0" pivotButton="0" quotePrefix="0" xfId="0"/>
    <xf numFmtId="0" fontId="10" fillId="2" borderId="1" applyAlignment="1" pivotButton="0" quotePrefix="0" xfId="0">
      <alignment horizontal="center"/>
    </xf>
  </cellXfs>
  <cellStyles count="1">
    <cellStyle name="Normal" xfId="0" builtinId="0" hidden="0"/>
  </cellStyles>
  <dxfs count="1">
    <dxf>
      <font>
        <b val="1"/>
        <color rgb="FFC00000"/>
      </font>
      <fill>
        <patternFill patternType="solid">
          <fgColor rgb="FF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Creodata Solutions</author>
  </authors>
  <commentList>
    <comment ref="B25" authorId="0" shapeId="0">
      <text>
        <t>Default 0-5 scale; see the scoring guide on the Read me sheet.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reodata.com/blog/loan-origination-rfp-checklist-kenya/" TargetMode="External" Id="rId1" /></Relationships>
</file>

<file path=xl/worksheets/_rels/sheet3.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fitToPage="1"/>
  </sheetPr>
  <dimension ref="A1:A37"/>
  <sheetViews>
    <sheetView showGridLines="0" workbookViewId="0">
      <selection activeCell="A1" sqref="A1"/>
    </sheetView>
  </sheetViews>
  <sheetFormatPr baseColWidth="8" defaultRowHeight="15"/>
  <cols>
    <col width="120" customWidth="1" min="1" max="1"/>
  </cols>
  <sheetData>
    <row r="1" ht="24" customHeight="1">
      <c r="A1" s="1" t="inlineStr">
        <is>
          <t>Loan Origination System RFP Checklist and Scoring Template: Kenya</t>
        </is>
      </c>
    </row>
    <row r="2">
      <c r="A2" s="2" t="inlineStr">
        <is>
          <t>Version 1.0, September 2026</t>
        </is>
      </c>
    </row>
    <row r="4" ht="28" customHeight="1">
      <c r="A4" s="3" t="inlineStr">
        <is>
          <t>Published by Creodata Solutions, a Nairobi-based vendor of loan origination software for banks, microfinance banks, SACCOs and MFIs. The criteria are vendor-neutral: use them to compare any supplier, including us.</t>
        </is>
      </c>
    </row>
    <row r="5">
      <c r="A5" s="4" t="inlineStr">
        <is>
          <t>Guide to using this checklist: https://www.creodata.com/blog/loan-origination-rfp-checklist-kenya/</t>
        </is>
      </c>
    </row>
    <row r="7">
      <c r="A7" s="5" t="inlineStr">
        <is>
          <t>How to use it</t>
        </is>
      </c>
    </row>
    <row r="8">
      <c r="A8" s="3" t="inlineStr">
        <is>
          <t>1. On the Scoring summary sheet, type your shortlisted vendors' names in the yellow cells B4 to D4.</t>
        </is>
      </c>
    </row>
    <row r="9" ht="28" customHeight="1">
      <c r="A9" s="3" t="inlineStr">
        <is>
          <t>2. On the Requirements sheet, review each Priority (Must, Should or Could). Change it, or type a number in Weight override to set your own weight.</t>
        </is>
      </c>
    </row>
    <row r="10" ht="28" customHeight="1">
      <c r="A10" s="3" t="inlineStr">
        <is>
          <t>3. Delete requirements that do not apply. To add one, insert a row inside the table and copy the formulas in columns I and M to O, so the summary includes it.</t>
        </is>
      </c>
    </row>
    <row r="11">
      <c r="A11" s="3" t="inlineStr">
        <is>
          <t>4. Send the Ask the vendor and Evidence to request columns to vendors as your RFP questions.</t>
        </is>
      </c>
    </row>
    <row r="12">
      <c r="A12" s="3" t="inlineStr">
        <is>
          <t>5. After demos and evidence review, score each vendor from 0 to 5 per requirement, using the scale below.</t>
        </is>
      </c>
    </row>
    <row r="13" ht="28" customHeight="1">
      <c r="A13" s="3" t="inlineStr">
        <is>
          <t>6. Read the results on the Scoring summary sheet: weighted score, coverage, Must-haves scored below the red-flag threshold, and the score by area.</t>
        </is>
      </c>
    </row>
    <row r="15">
      <c r="A15" s="5" t="inlineStr">
        <is>
          <t>Legend</t>
        </is>
      </c>
    </row>
    <row r="16">
      <c r="A16" s="6" t="inlineStr">
        <is>
          <t>Yellow cell, blue text: your input.</t>
        </is>
      </c>
    </row>
    <row r="17">
      <c r="A17" s="3" t="inlineStr">
        <is>
          <t>Black text: formula. Do not overwrite.</t>
        </is>
      </c>
    </row>
    <row r="18">
      <c r="A18" s="2" t="inlineStr">
        <is>
          <t>Grey row: worked example, not counted in any total.</t>
        </is>
      </c>
    </row>
    <row r="20">
      <c r="A20" s="5" t="inlineStr">
        <is>
          <t>Scoring scale</t>
        </is>
      </c>
    </row>
    <row r="21">
      <c r="A21" s="3" t="inlineStr">
        <is>
          <t>0 = Not available.</t>
        </is>
      </c>
    </row>
    <row r="22">
      <c r="A22" s="3" t="inlineStr">
        <is>
          <t>1 = Roadmap only, or needs custom development.</t>
        </is>
      </c>
    </row>
    <row r="23">
      <c r="A23" s="3" t="inlineStr">
        <is>
          <t>2 = Partly meets the requirement; needs a workaround.</t>
        </is>
      </c>
    </row>
    <row r="24">
      <c r="A24" s="3" t="inlineStr">
        <is>
          <t>3 = Meets the requirement with configuration.</t>
        </is>
      </c>
    </row>
    <row r="25">
      <c r="A25" s="3" t="inlineStr">
        <is>
          <t>4 = Meets the requirement fully, out of the box.</t>
        </is>
      </c>
    </row>
    <row r="26">
      <c r="A26" s="3" t="inlineStr">
        <is>
          <t>5 = Exceeds the requirement, and the vendor has shown evidence from production.</t>
        </is>
      </c>
    </row>
    <row r="28">
      <c r="A28" s="5" t="inlineStr">
        <is>
          <t>Integration questions (area 4)</t>
        </is>
      </c>
    </row>
    <row r="29" ht="28" customHeight="1">
      <c r="A29" s="3" t="inlineStr">
        <is>
          <t>The integration rows are questions, not claims. Ask each vendor which integrations are live in production in Kenya today, which are planned, and which would be built for you, and score them on that evidence.</t>
        </is>
      </c>
    </row>
    <row r="31">
      <c r="A31" s="5" t="inlineStr">
        <is>
          <t>Check requirements against the current sources</t>
        </is>
      </c>
    </row>
    <row r="32">
      <c r="A32" s="3" t="inlineStr">
        <is>
          <t>Central Bank of Kenya prudential guidelines and circulars: centralbank.go.ke</t>
        </is>
      </c>
    </row>
    <row r="33">
      <c r="A33" s="3" t="inlineStr">
        <is>
          <t>Sacco Societies Regulatory Authority: sasra.go.ke</t>
        </is>
      </c>
    </row>
    <row r="34">
      <c r="A34" s="3" t="inlineStr">
        <is>
          <t>Office of the Data Protection Commissioner: odpc.go.ke</t>
        </is>
      </c>
    </row>
    <row r="35">
      <c r="A35" s="3" t="inlineStr">
        <is>
          <t>Data Protection Act, 2019 and other legislation: Kenya Law, kenyalaw.org</t>
        </is>
      </c>
    </row>
    <row r="37">
      <c r="A37" s="7" t="inlineStr">
        <is>
          <t>This is a procurement aid, not legal advice; confirm current requirements with CBK/SASRA guidance and your counsel.</t>
        </is>
      </c>
    </row>
  </sheetData>
  <hyperlinks>
    <hyperlink xmlns:r="http://schemas.openxmlformats.org/officeDocument/2006/relationships" ref="A5" r:id="rId1"/>
  </hyperlink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P55"/>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22" customWidth="1" min="2" max="2"/>
    <col width="44" customWidth="1" min="3" max="3"/>
    <col width="40" customWidth="1" min="4" max="4"/>
    <col width="44" customWidth="1" min="5" max="5"/>
    <col width="30" customWidth="1" min="6" max="6"/>
    <col width="10" customWidth="1" min="7" max="7"/>
    <col width="10" customWidth="1" min="8" max="8"/>
    <col width="9" customWidth="1" min="9" max="9"/>
    <col width="12" customWidth="1" min="10" max="10"/>
    <col width="12" customWidth="1" min="11" max="11"/>
    <col width="12" customWidth="1" min="12" max="12"/>
    <col width="13" customWidth="1" min="13" max="13"/>
    <col width="13" customWidth="1" min="14" max="14"/>
    <col width="13" customWidth="1" min="15" max="15"/>
    <col width="28" customWidth="1" min="16" max="16"/>
  </cols>
  <sheetData>
    <row r="1" ht="21" customHeight="1">
      <c r="A1" s="8" t="inlineStr">
        <is>
          <t>Loan origination system RFP checklist: requirements and scores</t>
        </is>
      </c>
    </row>
    <row r="2">
      <c r="A2" s="9" t="inlineStr">
        <is>
          <t>Yellow cells are yours to fill in: Priority, an optional Weight override, a 0-5 score per vendor and Notes. Columns I and M-O are formulas. Row 5 is a worked example and is not counted.</t>
        </is>
      </c>
    </row>
    <row r="4" ht="32" customHeight="1">
      <c r="A4" s="10" t="inlineStr">
        <is>
          <t>ID</t>
        </is>
      </c>
      <c r="B4" s="10" t="inlineStr">
        <is>
          <t>Area</t>
        </is>
      </c>
      <c r="C4" s="10" t="inlineStr">
        <is>
          <t>Requirement</t>
        </is>
      </c>
      <c r="D4" s="10" t="inlineStr">
        <is>
          <t>Why it matters in Kenya</t>
        </is>
      </c>
      <c r="E4" s="10" t="inlineStr">
        <is>
          <t>Ask the vendor</t>
        </is>
      </c>
      <c r="F4" s="10" t="inlineStr">
        <is>
          <t>Evidence to request</t>
        </is>
      </c>
      <c r="G4" s="10" t="inlineStr">
        <is>
          <t>Priority</t>
        </is>
      </c>
      <c r="H4" s="10" t="inlineStr">
        <is>
          <t>Weight override</t>
        </is>
      </c>
      <c r="I4" s="10" t="inlineStr">
        <is>
          <t>Weight used</t>
        </is>
      </c>
      <c r="J4" s="10">
        <f>"Score: "&amp;'Scoring summary'!$B$4</f>
        <v/>
      </c>
      <c r="K4" s="10">
        <f>"Score: "&amp;'Scoring summary'!$C$4</f>
        <v/>
      </c>
      <c r="L4" s="10">
        <f>"Score: "&amp;'Scoring summary'!$D$4</f>
        <v/>
      </c>
      <c r="M4" s="10">
        <f>"Weighted: "&amp;'Scoring summary'!$B$4</f>
        <v/>
      </c>
      <c r="N4" s="10">
        <f>"Weighted: "&amp;'Scoring summary'!$C$4</f>
        <v/>
      </c>
      <c r="O4" s="10">
        <f>"Weighted: "&amp;'Scoring summary'!$D$4</f>
        <v/>
      </c>
      <c r="P4" s="10" t="inlineStr">
        <is>
          <t>Notes</t>
        </is>
      </c>
    </row>
    <row r="5" ht="42.59999999999999" customHeight="1">
      <c r="A5" s="11" t="inlineStr">
        <is>
          <t>EX</t>
        </is>
      </c>
      <c r="B5" s="12" t="inlineStr">
        <is>
          <t>Example (not counted)</t>
        </is>
      </c>
      <c r="C5" s="12" t="inlineStr">
        <is>
          <t>Example: routes an application above the branch limit to the management credit committee automatically</t>
        </is>
      </c>
      <c r="D5" s="12" t="inlineStr">
        <is>
          <t>Shows the expected format: a short reason tied to Kenyan practice.</t>
        </is>
      </c>
      <c r="E5" s="12" t="inlineStr">
        <is>
          <t>Shows the expected format: one direct question a vendor must answer.</t>
        </is>
      </c>
      <c r="F5" s="12" t="inlineStr">
        <is>
          <t>What proof to ask for</t>
        </is>
      </c>
      <c r="G5" s="11" t="inlineStr">
        <is>
          <t>Must</t>
        </is>
      </c>
      <c r="H5" s="11" t="n"/>
      <c r="I5" s="11">
        <f>IF(ISNUMBER(H5),H5,IF(G5="Must",'Scoring summary'!$B$27,IF(G5="Should",'Scoring summary'!$B$28,IF(G5="Could",'Scoring summary'!$B$29,0))))</f>
        <v/>
      </c>
      <c r="J5" s="11" t="n">
        <v>4</v>
      </c>
      <c r="K5" s="11" t="n">
        <v>2</v>
      </c>
      <c r="L5" s="11" t="n">
        <v>5</v>
      </c>
      <c r="M5" s="13">
        <f>IF(ISNUMBER(J5),J5*$I5,"")</f>
        <v/>
      </c>
      <c r="N5" s="13">
        <f>IF(ISNUMBER(K5),K5*$I5,"")</f>
        <v/>
      </c>
      <c r="O5" s="13">
        <f>IF(ISNUMBER(L5),L5*$I5,"")</f>
        <v/>
      </c>
      <c r="P5" s="12" t="inlineStr">
        <is>
          <t>Scores: 0 = not available ... 5 = exceeds, proven in production</t>
        </is>
      </c>
    </row>
    <row r="6" ht="55.8" customHeight="1">
      <c r="A6" s="14" t="inlineStr">
        <is>
          <t>R1.1</t>
        </is>
      </c>
      <c r="B6" s="15" t="inlineStr">
        <is>
          <t>1. Workflow and approval matrix</t>
        </is>
      </c>
      <c r="C6" s="15" t="inlineStr">
        <is>
          <t>Configurable workflow stages per loan product, changed by business administrators without code</t>
        </is>
      </c>
      <c r="D6" s="15" t="inlineStr">
        <is>
          <t>Check-off, SME, asset-finance and group loans follow different journeys. A hard-coded flow pushes staff into workarounds outside the system.</t>
        </is>
      </c>
      <c r="E6" s="15" t="inlineStr">
        <is>
          <t>Add a stage to one product's workflow during the demo. Who can make that change, and is it versioned and approved before it goes live?</t>
        </is>
      </c>
      <c r="F6" s="15" t="inlineStr">
        <is>
          <t>Live configuration demo; workflow change history</t>
        </is>
      </c>
      <c r="G6" s="16" t="inlineStr">
        <is>
          <t>Must</t>
        </is>
      </c>
      <c r="H6" s="16" t="n"/>
      <c r="I6" s="14">
        <f>IF(ISNUMBER(H6),H6,IF(G6="Must",'Scoring summary'!$B$27,IF(G6="Should",'Scoring summary'!$B$28,IF(G6="Could",'Scoring summary'!$B$29,0))))</f>
        <v/>
      </c>
      <c r="J6" s="16" t="n"/>
      <c r="K6" s="16" t="n"/>
      <c r="L6" s="16" t="n"/>
      <c r="M6" s="17">
        <f>IF(ISNUMBER(J6),J6*$I6,"")</f>
        <v/>
      </c>
      <c r="N6" s="17">
        <f>IF(ISNUMBER(K6),K6*$I6,"")</f>
        <v/>
      </c>
      <c r="O6" s="17">
        <f>IF(ISNUMBER(L6),L6*$I6,"")</f>
        <v/>
      </c>
      <c r="P6" s="18" t="n"/>
    </row>
    <row r="7" ht="55.8" customHeight="1">
      <c r="A7" s="14" t="inlineStr">
        <is>
          <t>R1.2</t>
        </is>
      </c>
      <c r="B7" s="15" t="inlineStr">
        <is>
          <t>1. Workflow and approval matrix</t>
        </is>
      </c>
      <c r="C7" s="15" t="inlineStr">
        <is>
          <t>Routes each application to the right approval authority by amount, product and risk grade (for example branch credit committee, management credit committee, Board credit committee)</t>
        </is>
      </c>
      <c r="D7" s="15" t="inlineStr">
        <is>
          <t>Credit policies set delegated lending limits. Loans approved above the approver's authority are a recurring audit and inspection finding.</t>
        </is>
      </c>
      <c r="E7" s="15" t="inlineStr">
        <is>
          <t>Route three test applications of rising amounts to BCC, MCC and Board level. Who maintains the limits, and is a limit change maker-checked?</t>
        </is>
      </c>
      <c r="F7" s="15" t="inlineStr">
        <is>
          <t>Approval-matrix configuration screen; routing test with three amounts</t>
        </is>
      </c>
      <c r="G7" s="16" t="inlineStr">
        <is>
          <t>Must</t>
        </is>
      </c>
      <c r="H7" s="16" t="n"/>
      <c r="I7" s="14">
        <f>IF(ISNUMBER(H7),H7,IF(G7="Must",'Scoring summary'!$B$27,IF(G7="Should",'Scoring summary'!$B$28,IF(G7="Could",'Scoring summary'!$B$29,0))))</f>
        <v/>
      </c>
      <c r="J7" s="16" t="n"/>
      <c r="K7" s="16" t="n"/>
      <c r="L7" s="16" t="n"/>
      <c r="M7" s="17">
        <f>IF(ISNUMBER(J7),J7*$I7,"")</f>
        <v/>
      </c>
      <c r="N7" s="17">
        <f>IF(ISNUMBER(K7),K7*$I7,"")</f>
        <v/>
      </c>
      <c r="O7" s="17">
        <f>IF(ISNUMBER(L7),L7*$I7,"")</f>
        <v/>
      </c>
      <c r="P7" s="18" t="n"/>
    </row>
    <row r="8" ht="42.59999999999999" customHeight="1">
      <c r="A8" s="14" t="inlineStr">
        <is>
          <t>R1.3</t>
        </is>
      </c>
      <c r="B8" s="15" t="inlineStr">
        <is>
          <t>1. Workflow and approval matrix</t>
        </is>
      </c>
      <c r="C8" s="15" t="inlineStr">
        <is>
          <t>Maker-checker on every credit decision and on configuration changes</t>
        </is>
      </c>
      <c r="D8" s="15" t="inlineStr">
        <is>
          <t>Separating who prepares from who approves is a basic credit control that internal audit and regulators test.</t>
        </is>
      </c>
      <c r="E8" s="15" t="inlineStr">
        <is>
          <t>Can one user capture and approve the same application, or change a limit and approve that change? Show what stops it.</t>
        </is>
      </c>
      <c r="F8" s="15" t="inlineStr">
        <is>
          <t>Demo of a blocked self-approval; written control description</t>
        </is>
      </c>
      <c r="G8" s="16" t="inlineStr">
        <is>
          <t>Must</t>
        </is>
      </c>
      <c r="H8" s="16" t="n"/>
      <c r="I8" s="14">
        <f>IF(ISNUMBER(H8),H8,IF(G8="Must",'Scoring summary'!$B$27,IF(G8="Should",'Scoring summary'!$B$28,IF(G8="Could",'Scoring summary'!$B$29,0))))</f>
        <v/>
      </c>
      <c r="J8" s="16" t="n"/>
      <c r="K8" s="16" t="n"/>
      <c r="L8" s="16" t="n"/>
      <c r="M8" s="17">
        <f>IF(ISNUMBER(J8),J8*$I8,"")</f>
        <v/>
      </c>
      <c r="N8" s="17">
        <f>IF(ISNUMBER(K8),K8*$I8,"")</f>
        <v/>
      </c>
      <c r="O8" s="17">
        <f>IF(ISNUMBER(L8),L8*$I8,"")</f>
        <v/>
      </c>
      <c r="P8" s="18" t="n"/>
    </row>
    <row r="9" ht="42.59999999999999" customHeight="1">
      <c r="A9" s="14" t="inlineStr">
        <is>
          <t>R1.4</t>
        </is>
      </c>
      <c r="B9" s="15" t="inlineStr">
        <is>
          <t>1. Workflow and approval matrix</t>
        </is>
      </c>
      <c r="C9" s="15" t="inlineStr">
        <is>
          <t>Return, decline and conditional approval, each with a mandatory coded reason</t>
        </is>
      </c>
      <c r="D9" s="15" t="inlineStr">
        <is>
          <t>Reasons drive customer communication, complaint handling and management reporting on why loans are declined or delayed.</t>
        </is>
      </c>
      <c r="E9" s="15" t="inlineStr">
        <is>
          <t>Show a return to the relationship officer and a decline. Are reasons mandatory, coded and reportable?</t>
        </is>
      </c>
      <c r="F9" s="15" t="inlineStr">
        <is>
          <t>Reason-code list; decline and return report</t>
        </is>
      </c>
      <c r="G9" s="16" t="inlineStr">
        <is>
          <t>Must</t>
        </is>
      </c>
      <c r="H9" s="16" t="n"/>
      <c r="I9" s="14">
        <f>IF(ISNUMBER(H9),H9,IF(G9="Must",'Scoring summary'!$B$27,IF(G9="Should",'Scoring summary'!$B$28,IF(G9="Could",'Scoring summary'!$B$29,0))))</f>
        <v/>
      </c>
      <c r="J9" s="16" t="n"/>
      <c r="K9" s="16" t="n"/>
      <c r="L9" s="16" t="n"/>
      <c r="M9" s="17">
        <f>IF(ISNUMBER(J9),J9*$I9,"")</f>
        <v/>
      </c>
      <c r="N9" s="17">
        <f>IF(ISNUMBER(K9),K9*$I9,"")</f>
        <v/>
      </c>
      <c r="O9" s="17">
        <f>IF(ISNUMBER(L9),L9*$I9,"")</f>
        <v/>
      </c>
      <c r="P9" s="18" t="n"/>
    </row>
    <row r="10" ht="42.59999999999999" customHeight="1">
      <c r="A10" s="14" t="inlineStr">
        <is>
          <t>R1.5</t>
        </is>
      </c>
      <c r="B10" s="15" t="inlineStr">
        <is>
          <t>1. Workflow and approval matrix</t>
        </is>
      </c>
      <c r="C10" s="15" t="inlineStr">
        <is>
          <t>Records committee decisions (members, comments, conditions) and tracks conditions precedent through to disbursement</t>
        </is>
      </c>
      <c r="D10" s="15" t="inlineStr">
        <is>
          <t>Credit committee minutes are approval evidence, and disbursing before conditions are met is a common finding.</t>
        </is>
      </c>
      <c r="E10" s="15" t="inlineStr">
        <is>
          <t>How are committee members, comments and approval conditions captured? Can disbursement proceed while a condition is open?</t>
        </is>
      </c>
      <c r="F10" s="15" t="inlineStr">
        <is>
          <t>Committee decision screen; open-conditions report</t>
        </is>
      </c>
      <c r="G10" s="16" t="inlineStr">
        <is>
          <t>Should</t>
        </is>
      </c>
      <c r="H10" s="16" t="n"/>
      <c r="I10" s="14">
        <f>IF(ISNUMBER(H10),H10,IF(G10="Must",'Scoring summary'!$B$27,IF(G10="Should",'Scoring summary'!$B$28,IF(G10="Could",'Scoring summary'!$B$29,0))))</f>
        <v/>
      </c>
      <c r="J10" s="16" t="n"/>
      <c r="K10" s="16" t="n"/>
      <c r="L10" s="16" t="n"/>
      <c r="M10" s="17">
        <f>IF(ISNUMBER(J10),J10*$I10,"")</f>
        <v/>
      </c>
      <c r="N10" s="17">
        <f>IF(ISNUMBER(K10),K10*$I10,"")</f>
        <v/>
      </c>
      <c r="O10" s="17">
        <f>IF(ISNUMBER(L10),L10*$I10,"")</f>
        <v/>
      </c>
      <c r="P10" s="18" t="n"/>
    </row>
    <row r="11" ht="42.59999999999999" customHeight="1">
      <c r="A11" s="14" t="inlineStr">
        <is>
          <t>R2.1</t>
        </is>
      </c>
      <c r="B11" s="15" t="inlineStr">
        <is>
          <t>2. Application intake and documents</t>
        </is>
      </c>
      <c r="C11" s="15" t="inlineStr">
        <is>
          <t>Product-specific application forms and document checklists</t>
        </is>
      </c>
      <c r="D11" s="15" t="inlineStr">
        <is>
          <t>A check-off loan, an SME facility and an asset-finance loan need different data and documents. Incomplete files cause returns and delay.</t>
        </is>
      </c>
      <c r="E11" s="15" t="inlineStr">
        <is>
          <t>Configure a checklist for a new product. Can an application move forward with a mandatory document missing?</t>
        </is>
      </c>
      <c r="F11" s="15" t="inlineStr">
        <is>
          <t>Checklist configuration; blocked-submission demo</t>
        </is>
      </c>
      <c r="G11" s="16" t="inlineStr">
        <is>
          <t>Must</t>
        </is>
      </c>
      <c r="H11" s="16" t="n"/>
      <c r="I11" s="14">
        <f>IF(ISNUMBER(H11),H11,IF(G11="Must",'Scoring summary'!$B$27,IF(G11="Should",'Scoring summary'!$B$28,IF(G11="Could",'Scoring summary'!$B$29,0))))</f>
        <v/>
      </c>
      <c r="J11" s="16" t="n"/>
      <c r="K11" s="16" t="n"/>
      <c r="L11" s="16" t="n"/>
      <c r="M11" s="17">
        <f>IF(ISNUMBER(J11),J11*$I11,"")</f>
        <v/>
      </c>
      <c r="N11" s="17">
        <f>IF(ISNUMBER(K11),K11*$I11,"")</f>
        <v/>
      </c>
      <c r="O11" s="17">
        <f>IF(ISNUMBER(L11),L11*$I11,"")</f>
        <v/>
      </c>
      <c r="P11" s="18" t="n"/>
    </row>
    <row r="12" ht="29.4" customHeight="1">
      <c r="A12" s="14" t="inlineStr">
        <is>
          <t>R2.2</t>
        </is>
      </c>
      <c r="B12" s="15" t="inlineStr">
        <is>
          <t>2. Application intake and documents</t>
        </is>
      </c>
      <c r="C12" s="15" t="inlineStr">
        <is>
          <t>Document upload with versioning and a verification status per document (who verified it, and when)</t>
        </is>
      </c>
      <c r="D12" s="15" t="inlineStr">
        <is>
          <t>Reviewers must know which payslip, bank statement or title search was checked, and by whom.</t>
        </is>
      </c>
      <c r="E12" s="15" t="inlineStr">
        <is>
          <t>Show a replaced document, its earlier version and the user who marked it verified.</t>
        </is>
      </c>
      <c r="F12" s="15" t="inlineStr">
        <is>
          <t>Document history view; audit entries</t>
        </is>
      </c>
      <c r="G12" s="16" t="inlineStr">
        <is>
          <t>Must</t>
        </is>
      </c>
      <c r="H12" s="16" t="n"/>
      <c r="I12" s="14">
        <f>IF(ISNUMBER(H12),H12,IF(G12="Must",'Scoring summary'!$B$27,IF(G12="Should",'Scoring summary'!$B$28,IF(G12="Could",'Scoring summary'!$B$29,0))))</f>
        <v/>
      </c>
      <c r="J12" s="16" t="n"/>
      <c r="K12" s="16" t="n"/>
      <c r="L12" s="16" t="n"/>
      <c r="M12" s="17">
        <f>IF(ISNUMBER(J12),J12*$I12,"")</f>
        <v/>
      </c>
      <c r="N12" s="17">
        <f>IF(ISNUMBER(K12),K12*$I12,"")</f>
        <v/>
      </c>
      <c r="O12" s="17">
        <f>IF(ISNUMBER(L12),L12*$I12,"")</f>
        <v/>
      </c>
      <c r="P12" s="18" t="n"/>
    </row>
    <row r="13" ht="42.59999999999999" customHeight="1">
      <c r="A13" s="14" t="inlineStr">
        <is>
          <t>R2.3</t>
        </is>
      </c>
      <c r="B13" s="15" t="inlineStr">
        <is>
          <t>2. Application intake and documents</t>
        </is>
      </c>
      <c r="C13" s="15" t="inlineStr">
        <is>
          <t>Captures co-applicants and guarantors, and shows each guarantor's total exposure</t>
        </is>
      </c>
      <c r="D13" s="15" t="inlineStr">
        <is>
          <t>Guarantees are widely used in SACCO and MFI lending, and over-committed guarantors are a real credit risk.</t>
        </is>
      </c>
      <c r="E13" s="15" t="inlineStr">
        <is>
          <t>How are guarantors captured and linked? Show one guarantor's total guaranteed amount across all loans.</t>
        </is>
      </c>
      <c r="F13" s="15" t="inlineStr">
        <is>
          <t>Guarantor exposure view; data model extract</t>
        </is>
      </c>
      <c r="G13" s="16" t="inlineStr">
        <is>
          <t>Must</t>
        </is>
      </c>
      <c r="H13" s="16" t="n"/>
      <c r="I13" s="14">
        <f>IF(ISNUMBER(H13),H13,IF(G13="Must",'Scoring summary'!$B$27,IF(G13="Should",'Scoring summary'!$B$28,IF(G13="Could",'Scoring summary'!$B$29,0))))</f>
        <v/>
      </c>
      <c r="J13" s="16" t="n"/>
      <c r="K13" s="16" t="n"/>
      <c r="L13" s="16" t="n"/>
      <c r="M13" s="17">
        <f>IF(ISNUMBER(J13),J13*$I13,"")</f>
        <v/>
      </c>
      <c r="N13" s="17">
        <f>IF(ISNUMBER(K13),K13*$I13,"")</f>
        <v/>
      </c>
      <c r="O13" s="17">
        <f>IF(ISNUMBER(L13),L13*$I13,"")</f>
        <v/>
      </c>
      <c r="P13" s="18" t="n"/>
    </row>
    <row r="14" ht="42.59999999999999" customHeight="1">
      <c r="A14" s="14" t="inlineStr">
        <is>
          <t>R2.4</t>
        </is>
      </c>
      <c r="B14" s="15" t="inlineStr">
        <is>
          <t>2. Application intake and documents</t>
        </is>
      </c>
      <c r="C14" s="15" t="inlineStr">
        <is>
          <t>Group and bulk applications, such as group lending and batches of staff loans under an employer scheme</t>
        </is>
      </c>
      <c r="D14" s="15" t="inlineStr">
        <is>
          <t>MFIs and SACCOs originate many small loans through groups and employer schemes; keying them one by one does not scale.</t>
        </is>
      </c>
      <c r="E14" s="15" t="inlineStr">
        <is>
          <t>How does the system handle a group loan and a batch of employer-scheme applications? Show both.</t>
        </is>
      </c>
      <c r="F14" s="15" t="inlineStr">
        <is>
          <t>Group and bulk application demo</t>
        </is>
      </c>
      <c r="G14" s="16" t="inlineStr">
        <is>
          <t>Should</t>
        </is>
      </c>
      <c r="H14" s="16" t="n"/>
      <c r="I14" s="14">
        <f>IF(ISNUMBER(H14),H14,IF(G14="Must",'Scoring summary'!$B$27,IF(G14="Should",'Scoring summary'!$B$28,IF(G14="Could",'Scoring summary'!$B$29,0))))</f>
        <v/>
      </c>
      <c r="J14" s="16" t="n"/>
      <c r="K14" s="16" t="n"/>
      <c r="L14" s="16" t="n"/>
      <c r="M14" s="17">
        <f>IF(ISNUMBER(J14),J14*$I14,"")</f>
        <v/>
      </c>
      <c r="N14" s="17">
        <f>IF(ISNUMBER(K14),K14*$I14,"")</f>
        <v/>
      </c>
      <c r="O14" s="17">
        <f>IF(ISNUMBER(L14),L14*$I14,"")</f>
        <v/>
      </c>
      <c r="P14" s="18" t="n"/>
    </row>
    <row r="15" ht="42.59999999999999" customHeight="1">
      <c r="A15" s="14" t="inlineStr">
        <is>
          <t>R2.5</t>
        </is>
      </c>
      <c r="B15" s="15" t="inlineStr">
        <is>
          <t>2. Application intake and documents</t>
        </is>
      </c>
      <c r="C15" s="15" t="inlineStr">
        <is>
          <t>Single pipeline for branch, field-officer and digital applications, including offline capture where needed</t>
        </is>
      </c>
      <c r="D15" s="15" t="inlineStr">
        <is>
          <t>Field officers often capture applications on tablets with weak connectivity. Separate channels create duplicate records.</t>
        </is>
      </c>
      <c r="E15" s="15" t="inlineStr">
        <is>
          <t>Which channels can create an application (branch, tablet, web, API)? Is offline capture supported, and how does it sync?</t>
        </is>
      </c>
      <c r="F15" s="15" t="inlineStr">
        <is>
          <t>Channel list; API documentation; offline demo</t>
        </is>
      </c>
      <c r="G15" s="16" t="inlineStr">
        <is>
          <t>Should</t>
        </is>
      </c>
      <c r="H15" s="16" t="n"/>
      <c r="I15" s="14">
        <f>IF(ISNUMBER(H15),H15,IF(G15="Must",'Scoring summary'!$B$27,IF(G15="Should",'Scoring summary'!$B$28,IF(G15="Could",'Scoring summary'!$B$29,0))))</f>
        <v/>
      </c>
      <c r="J15" s="16" t="n"/>
      <c r="K15" s="16" t="n"/>
      <c r="L15" s="16" t="n"/>
      <c r="M15" s="17">
        <f>IF(ISNUMBER(J15),J15*$I15,"")</f>
        <v/>
      </c>
      <c r="N15" s="17">
        <f>IF(ISNUMBER(K15),K15*$I15,"")</f>
        <v/>
      </c>
      <c r="O15" s="17">
        <f>IF(ISNUMBER(L15),L15*$I15,"")</f>
        <v/>
      </c>
      <c r="P15" s="18" t="n"/>
    </row>
    <row r="16" ht="42.59999999999999" customHeight="1">
      <c r="A16" s="14" t="inlineStr">
        <is>
          <t>R2.6</t>
        </is>
      </c>
      <c r="B16" s="15" t="inlineStr">
        <is>
          <t>2. Application intake and documents</t>
        </is>
      </c>
      <c r="C16" s="15" t="inlineStr">
        <is>
          <t>Detects duplicate applications and existing customers by ID number, phone number and KRA PIN</t>
        </is>
      </c>
      <c r="D16" s="15" t="inlineStr">
        <is>
          <t>The same borrower applying at two branches, or an existing customer keyed in as new, distorts exposure and pricing.</t>
        </is>
      </c>
      <c r="E16" s="15" t="inlineStr">
        <is>
          <t>Submit a duplicate application during the demo. What does the system match on, and what does the user see?</t>
        </is>
      </c>
      <c r="F16" s="15" t="inlineStr">
        <is>
          <t>Duplicate-check demo</t>
        </is>
      </c>
      <c r="G16" s="16" t="inlineStr">
        <is>
          <t>Should</t>
        </is>
      </c>
      <c r="H16" s="16" t="n"/>
      <c r="I16" s="14">
        <f>IF(ISNUMBER(H16),H16,IF(G16="Must",'Scoring summary'!$B$27,IF(G16="Should",'Scoring summary'!$B$28,IF(G16="Could",'Scoring summary'!$B$29,0))))</f>
        <v/>
      </c>
      <c r="J16" s="16" t="n"/>
      <c r="K16" s="16" t="n"/>
      <c r="L16" s="16" t="n"/>
      <c r="M16" s="17">
        <f>IF(ISNUMBER(J16),J16*$I16,"")</f>
        <v/>
      </c>
      <c r="N16" s="17">
        <f>IF(ISNUMBER(K16),K16*$I16,"")</f>
        <v/>
      </c>
      <c r="O16" s="17">
        <f>IF(ISNUMBER(L16),L16*$I16,"")</f>
        <v/>
      </c>
      <c r="P16" s="18" t="n"/>
    </row>
    <row r="17" ht="42.59999999999999" customHeight="1">
      <c r="A17" s="14" t="inlineStr">
        <is>
          <t>R3.1</t>
        </is>
      </c>
      <c r="B17" s="15" t="inlineStr">
        <is>
          <t>3. Credit assessment</t>
        </is>
      </c>
      <c r="C17" s="15" t="inlineStr">
        <is>
          <t>Generates a structured credit proposal (appraisal memo) from captured data, on an editable template</t>
        </is>
      </c>
      <c r="D17" s="15" t="inlineStr">
        <is>
          <t>Credit committees decide on the proposal paper. Retyping it into a word processor introduces errors and breaks the audit trail.</t>
        </is>
      </c>
      <c r="E17" s="15" t="inlineStr">
        <is>
          <t>Generate the credit proposal for a sample application. Can we change the template ourselves?</t>
        </is>
      </c>
      <c r="F17" s="15" t="inlineStr">
        <is>
          <t>Sample proposal output; template editor</t>
        </is>
      </c>
      <c r="G17" s="16" t="inlineStr">
        <is>
          <t>Must</t>
        </is>
      </c>
      <c r="H17" s="16" t="n"/>
      <c r="I17" s="14">
        <f>IF(ISNUMBER(H17),H17,IF(G17="Must",'Scoring summary'!$B$27,IF(G17="Should",'Scoring summary'!$B$28,IF(G17="Could",'Scoring summary'!$B$29,0))))</f>
        <v/>
      </c>
      <c r="J17" s="16" t="n"/>
      <c r="K17" s="16" t="n"/>
      <c r="L17" s="16" t="n"/>
      <c r="M17" s="17">
        <f>IF(ISNUMBER(J17),J17*$I17,"")</f>
        <v/>
      </c>
      <c r="N17" s="17">
        <f>IF(ISNUMBER(K17),K17*$I17,"")</f>
        <v/>
      </c>
      <c r="O17" s="17">
        <f>IF(ISNUMBER(L17),L17*$I17,"")</f>
        <v/>
      </c>
      <c r="P17" s="18" t="n"/>
    </row>
    <row r="18" ht="42.59999999999999" customHeight="1">
      <c r="A18" s="14" t="inlineStr">
        <is>
          <t>R3.2</t>
        </is>
      </c>
      <c r="B18" s="15" t="inlineStr">
        <is>
          <t>3. Credit assessment</t>
        </is>
      </c>
      <c r="C18" s="15" t="inlineStr">
        <is>
          <t>Affordability and repayment-capacity rules configurable per product</t>
        </is>
      </c>
      <c r="D18" s="15" t="inlineStr">
        <is>
          <t>Check-off lenders assess net pay after deductions, SME lenders assess cash flow: one fixed formula does not fit every product.</t>
        </is>
      </c>
      <c r="E18" s="15" t="inlineStr">
        <is>
          <t>Show the affordability calculation for a salaried and an SME applicant. Who can change the rules, and is the change approved?</t>
        </is>
      </c>
      <c r="F18" s="15" t="inlineStr">
        <is>
          <t>Rule configuration screen; worked calculation</t>
        </is>
      </c>
      <c r="G18" s="16" t="inlineStr">
        <is>
          <t>Must</t>
        </is>
      </c>
      <c r="H18" s="16" t="n"/>
      <c r="I18" s="14">
        <f>IF(ISNUMBER(H18),H18,IF(G18="Must",'Scoring summary'!$B$27,IF(G18="Should",'Scoring summary'!$B$28,IF(G18="Could",'Scoring summary'!$B$29,0))))</f>
        <v/>
      </c>
      <c r="J18" s="16" t="n"/>
      <c r="K18" s="16" t="n"/>
      <c r="L18" s="16" t="n"/>
      <c r="M18" s="17">
        <f>IF(ISNUMBER(J18),J18*$I18,"")</f>
        <v/>
      </c>
      <c r="N18" s="17">
        <f>IF(ISNUMBER(K18),K18*$I18,"")</f>
        <v/>
      </c>
      <c r="O18" s="17">
        <f>IF(ISNUMBER(L18),L18*$I18,"")</f>
        <v/>
      </c>
      <c r="P18" s="18" t="n"/>
    </row>
    <row r="19" ht="42.59999999999999" customHeight="1">
      <c r="A19" s="14" t="inlineStr">
        <is>
          <t>R3.3</t>
        </is>
      </c>
      <c r="B19" s="15" t="inlineStr">
        <is>
          <t>3. Credit assessment</t>
        </is>
      </c>
      <c r="C19" s="15" t="inlineStr">
        <is>
          <t>Collateral and security capture: valuation, charge registration status and insurance expiry</t>
        </is>
      </c>
      <c r="D19" s="15" t="inlineStr">
        <is>
          <t>Titles, logbooks and chattels need current valuations, registered charges and valid insurance before money is released.</t>
        </is>
      </c>
      <c r="E19" s="15" t="inlineStr">
        <is>
          <t>How are collateral items, valuations, charge status and insurance expiry recorded and checked before disbursement?</t>
        </is>
      </c>
      <c r="F19" s="15" t="inlineStr">
        <is>
          <t>Collateral module demo; expiry report</t>
        </is>
      </c>
      <c r="G19" s="16" t="inlineStr">
        <is>
          <t>Must</t>
        </is>
      </c>
      <c r="H19" s="16" t="n"/>
      <c r="I19" s="14">
        <f>IF(ISNUMBER(H19),H19,IF(G19="Must",'Scoring summary'!$B$27,IF(G19="Should",'Scoring summary'!$B$28,IF(G19="Could",'Scoring summary'!$B$29,0))))</f>
        <v/>
      </c>
      <c r="J19" s="16" t="n"/>
      <c r="K19" s="16" t="n"/>
      <c r="L19" s="16" t="n"/>
      <c r="M19" s="17">
        <f>IF(ISNUMBER(J19),J19*$I19,"")</f>
        <v/>
      </c>
      <c r="N19" s="17">
        <f>IF(ISNUMBER(K19),K19*$I19,"")</f>
        <v/>
      </c>
      <c r="O19" s="17">
        <f>IF(ISNUMBER(L19),L19*$I19,"")</f>
        <v/>
      </c>
      <c r="P19" s="18" t="n"/>
    </row>
    <row r="20" ht="42.59999999999999" customHeight="1">
      <c r="A20" s="14" t="inlineStr">
        <is>
          <t>R3.4</t>
        </is>
      </c>
      <c r="B20" s="15" t="inlineStr">
        <is>
          <t>3. Credit assessment</t>
        </is>
      </c>
      <c r="C20" s="15" t="inlineStr">
        <is>
          <t>Configurable risk grading or scorecard, with credit-policy exceptions flagged and routed</t>
        </is>
      </c>
      <c r="D20" s="15" t="inlineStr">
        <is>
          <t>Exceptions to credit policy need a higher approval and must be visible, not buried in free-text comments.</t>
        </is>
      </c>
      <c r="E20" s="15" t="inlineStr">
        <is>
          <t>Can we configure our own scorecard and policy rules? How is an exception flagged, and who must approve it?</t>
        </is>
      </c>
      <c r="F20" s="15" t="inlineStr">
        <is>
          <t>Scorecard configuration; policy-exception report</t>
        </is>
      </c>
      <c r="G20" s="16" t="inlineStr">
        <is>
          <t>Should</t>
        </is>
      </c>
      <c r="H20" s="16" t="n"/>
      <c r="I20" s="14">
        <f>IF(ISNUMBER(H20),H20,IF(G20="Must",'Scoring summary'!$B$27,IF(G20="Should",'Scoring summary'!$B$28,IF(G20="Could",'Scoring summary'!$B$29,0))))</f>
        <v/>
      </c>
      <c r="J20" s="16" t="n"/>
      <c r="K20" s="16" t="n"/>
      <c r="L20" s="16" t="n"/>
      <c r="M20" s="17">
        <f>IF(ISNUMBER(J20),J20*$I20,"")</f>
        <v/>
      </c>
      <c r="N20" s="17">
        <f>IF(ISNUMBER(K20),K20*$I20,"")</f>
        <v/>
      </c>
      <c r="O20" s="17">
        <f>IF(ISNUMBER(L20),L20*$I20,"")</f>
        <v/>
      </c>
      <c r="P20" s="18" t="n"/>
    </row>
    <row r="21" ht="42.59999999999999" customHeight="1">
      <c r="A21" s="14" t="inlineStr">
        <is>
          <t>R3.5</t>
        </is>
      </c>
      <c r="B21" s="15" t="inlineStr">
        <is>
          <t>3. Credit assessment</t>
        </is>
      </c>
      <c r="C21" s="15" t="inlineStr">
        <is>
          <t>Pre-disbursement risk gate: approvals complete, conditions met, documents signed, screening clear</t>
        </is>
      </c>
      <c r="D21" s="15" t="inlineStr">
        <is>
          <t>This is the last control before funds leave the institution. Manual checklists here are easy to skip under pressure.</t>
        </is>
      </c>
      <c r="E21" s="15" t="inlineStr">
        <is>
          <t>What exactly is checked before an application can be released for disbursement? Can the gate be overridden, and by whom?</t>
        </is>
      </c>
      <c r="F21" s="15" t="inlineStr">
        <is>
          <t>Risk-gate demo; override log</t>
        </is>
      </c>
      <c r="G21" s="16" t="inlineStr">
        <is>
          <t>Must</t>
        </is>
      </c>
      <c r="H21" s="16" t="n"/>
      <c r="I21" s="14">
        <f>IF(ISNUMBER(H21),H21,IF(G21="Must",'Scoring summary'!$B$27,IF(G21="Should",'Scoring summary'!$B$28,IF(G21="Could",'Scoring summary'!$B$29,0))))</f>
        <v/>
      </c>
      <c r="J21" s="16" t="n"/>
      <c r="K21" s="16" t="n"/>
      <c r="L21" s="16" t="n"/>
      <c r="M21" s="17">
        <f>IF(ISNUMBER(J21),J21*$I21,"")</f>
        <v/>
      </c>
      <c r="N21" s="17">
        <f>IF(ISNUMBER(K21),K21*$I21,"")</f>
        <v/>
      </c>
      <c r="O21" s="17">
        <f>IF(ISNUMBER(L21),L21*$I21,"")</f>
        <v/>
      </c>
      <c r="P21" s="18" t="n"/>
    </row>
    <row r="22" ht="55.8" customHeight="1">
      <c r="A22" s="14" t="inlineStr">
        <is>
          <t>R4.1</t>
        </is>
      </c>
      <c r="B22" s="15" t="inlineStr">
        <is>
          <t>4. Kenyan integrations</t>
        </is>
      </c>
      <c r="C22" s="15" t="inlineStr">
        <is>
          <t>National ID verification against the Integrated Population Registration System (IPRS)</t>
        </is>
      </c>
      <c r="D22" s="15" t="inlineStr">
        <is>
          <t>Verifying identity against the government register reduces impersonation and ghost-borrower fraud.</t>
        </is>
      </c>
      <c r="E22" s="15" t="inlineStr">
        <is>
          <t>Do you integrate with IPRS directly or through an intermediary? Which Kenyan institutions use it in production, and what happens when IPRS is unavailable?</t>
        </is>
      </c>
      <c r="F22" s="15" t="inlineStr">
        <is>
          <t>Integration specification; production reference</t>
        </is>
      </c>
      <c r="G22" s="16" t="inlineStr">
        <is>
          <t>Must</t>
        </is>
      </c>
      <c r="H22" s="16" t="n"/>
      <c r="I22" s="14">
        <f>IF(ISNUMBER(H22),H22,IF(G22="Must",'Scoring summary'!$B$27,IF(G22="Should",'Scoring summary'!$B$28,IF(G22="Could",'Scoring summary'!$B$29,0))))</f>
        <v/>
      </c>
      <c r="J22" s="16" t="n"/>
      <c r="K22" s="16" t="n"/>
      <c r="L22" s="16" t="n"/>
      <c r="M22" s="17">
        <f>IF(ISNUMBER(J22),J22*$I22,"")</f>
        <v/>
      </c>
      <c r="N22" s="17">
        <f>IF(ISNUMBER(K22),K22*$I22,"")</f>
        <v/>
      </c>
      <c r="O22" s="17">
        <f>IF(ISNUMBER(L22),L22*$I22,"")</f>
        <v/>
      </c>
      <c r="P22" s="18" t="n"/>
    </row>
    <row r="23" ht="42.59999999999999" customHeight="1">
      <c r="A23" s="14" t="inlineStr">
        <is>
          <t>R4.2</t>
        </is>
      </c>
      <c r="B23" s="15" t="inlineStr">
        <is>
          <t>4. Kenyan integrations</t>
        </is>
      </c>
      <c r="C23" s="15" t="inlineStr">
        <is>
          <t>Credit reports from licensed credit reference bureaus (CRBs), stored with the application</t>
        </is>
      </c>
      <c r="D23" s="15" t="inlineStr">
        <is>
          <t>Kenyan lenders check borrowers with licensed CRBs, and many use more than one bureau.</t>
        </is>
      </c>
      <c r="E23" s="15" t="inlineStr">
        <is>
          <t>Which licensed CRBs do you integrate with today? Is the report stored with the application, and how would we add another bureau?</t>
        </is>
      </c>
      <c r="F23" s="15" t="inlineStr">
        <is>
          <t>Integration list; sample stored credit report</t>
        </is>
      </c>
      <c r="G23" s="16" t="inlineStr">
        <is>
          <t>Must</t>
        </is>
      </c>
      <c r="H23" s="16" t="n"/>
      <c r="I23" s="14">
        <f>IF(ISNUMBER(H23),H23,IF(G23="Must",'Scoring summary'!$B$27,IF(G23="Should",'Scoring summary'!$B$28,IF(G23="Could",'Scoring summary'!$B$29,0))))</f>
        <v/>
      </c>
      <c r="J23" s="16" t="n"/>
      <c r="K23" s="16" t="n"/>
      <c r="L23" s="16" t="n"/>
      <c r="M23" s="17">
        <f>IF(ISNUMBER(J23),J23*$I23,"")</f>
        <v/>
      </c>
      <c r="N23" s="17">
        <f>IF(ISNUMBER(K23),K23*$I23,"")</f>
        <v/>
      </c>
      <c r="O23" s="17">
        <f>IF(ISNUMBER(L23),L23*$I23,"")</f>
        <v/>
      </c>
      <c r="P23" s="18" t="n"/>
    </row>
    <row r="24" ht="42.59999999999999" customHeight="1">
      <c r="A24" s="14" t="inlineStr">
        <is>
          <t>R4.3</t>
        </is>
      </c>
      <c r="B24" s="15" t="inlineStr">
        <is>
          <t>4. Kenyan integrations</t>
        </is>
      </c>
      <c r="C24" s="15" t="inlineStr">
        <is>
          <t>KRA PIN capture and validation</t>
        </is>
      </c>
      <c r="D24" s="15" t="inlineStr">
        <is>
          <t>The KRA PIN is a standard identifier for individuals and businesses, and a wrong PIN is an early warning sign.</t>
        </is>
      </c>
      <c r="E24" s="15" t="inlineStr">
        <is>
          <t>Can the system validate a KRA PIN, and how? What happens when validation fails?</t>
        </is>
      </c>
      <c r="F24" s="15" t="inlineStr">
        <is>
          <t>Integration specification; demo</t>
        </is>
      </c>
      <c r="G24" s="16" t="inlineStr">
        <is>
          <t>Should</t>
        </is>
      </c>
      <c r="H24" s="16" t="n"/>
      <c r="I24" s="14">
        <f>IF(ISNUMBER(H24),H24,IF(G24="Must",'Scoring summary'!$B$27,IF(G24="Should",'Scoring summary'!$B$28,IF(G24="Could",'Scoring summary'!$B$29,0))))</f>
        <v/>
      </c>
      <c r="J24" s="16" t="n"/>
      <c r="K24" s="16" t="n"/>
      <c r="L24" s="16" t="n"/>
      <c r="M24" s="17">
        <f>IF(ISNUMBER(J24),J24*$I24,"")</f>
        <v/>
      </c>
      <c r="N24" s="17">
        <f>IF(ISNUMBER(K24),K24*$I24,"")</f>
        <v/>
      </c>
      <c r="O24" s="17">
        <f>IF(ISNUMBER(L24),L24*$I24,"")</f>
        <v/>
      </c>
      <c r="P24" s="18" t="n"/>
    </row>
    <row r="25" ht="42.59999999999999" customHeight="1">
      <c r="A25" s="14" t="inlineStr">
        <is>
          <t>R4.4</t>
        </is>
      </c>
      <c r="B25" s="15" t="inlineStr">
        <is>
          <t>4. Kenyan integrations</t>
        </is>
      </c>
      <c r="C25" s="15" t="inlineStr">
        <is>
          <t>AML, sanctions and PEP screening of borrowers and guarantors at origination</t>
        </is>
      </c>
      <c r="D25" s="15" t="inlineStr">
        <is>
          <t>Borrowers and guarantors must be screened before a facility is granted, and hits must stop the application.</t>
        </is>
      </c>
      <c r="E25" s="15" t="inlineStr">
        <is>
          <t>Do you screen natively or call our existing AML system? How are hits blocked, reviewed and cleared?</t>
        </is>
      </c>
      <c r="F25" s="15" t="inlineStr">
        <is>
          <t>Screening integration demo; hit-handling workflow</t>
        </is>
      </c>
      <c r="G25" s="16" t="inlineStr">
        <is>
          <t>Must</t>
        </is>
      </c>
      <c r="H25" s="16" t="n"/>
      <c r="I25" s="14">
        <f>IF(ISNUMBER(H25),H25,IF(G25="Must",'Scoring summary'!$B$27,IF(G25="Should",'Scoring summary'!$B$28,IF(G25="Could",'Scoring summary'!$B$29,0))))</f>
        <v/>
      </c>
      <c r="J25" s="16" t="n"/>
      <c r="K25" s="16" t="n"/>
      <c r="L25" s="16" t="n"/>
      <c r="M25" s="17">
        <f>IF(ISNUMBER(J25),J25*$I25,"")</f>
        <v/>
      </c>
      <c r="N25" s="17">
        <f>IF(ISNUMBER(K25),K25*$I25,"")</f>
        <v/>
      </c>
      <c r="O25" s="17">
        <f>IF(ISNUMBER(L25),L25*$I25,"")</f>
        <v/>
      </c>
      <c r="P25" s="18" t="n"/>
    </row>
    <row r="26" ht="42.59999999999999" customHeight="1">
      <c r="A26" s="14" t="inlineStr">
        <is>
          <t>R4.5</t>
        </is>
      </c>
      <c r="B26" s="15" t="inlineStr">
        <is>
          <t>4. Kenyan integrations</t>
        </is>
      </c>
      <c r="C26" s="15" t="inlineStr">
        <is>
          <t>Core banking integration for customer creation, loan booking and disbursement</t>
        </is>
      </c>
      <c r="D26" s="15" t="inlineStr">
        <is>
          <t>Re-keying approved loans into the core system is where errors and fraud creep in.</t>
        </is>
      </c>
      <c r="E26" s="15" t="inlineStr">
        <is>
          <t>Which core banking systems have you integrated with in Kenya? Are booking and disbursement automatic, and how are failed postings reconciled?</t>
        </is>
      </c>
      <c r="F26" s="15" t="inlineStr">
        <is>
          <t>Integration architecture; reconciliation report</t>
        </is>
      </c>
      <c r="G26" s="16" t="inlineStr">
        <is>
          <t>Must</t>
        </is>
      </c>
      <c r="H26" s="16" t="n"/>
      <c r="I26" s="14">
        <f>IF(ISNUMBER(H26),H26,IF(G26="Must",'Scoring summary'!$B$27,IF(G26="Should",'Scoring summary'!$B$28,IF(G26="Could",'Scoring summary'!$B$29,0))))</f>
        <v/>
      </c>
      <c r="J26" s="16" t="n"/>
      <c r="K26" s="16" t="n"/>
      <c r="L26" s="16" t="n"/>
      <c r="M26" s="17">
        <f>IF(ISNUMBER(J26),J26*$I26,"")</f>
        <v/>
      </c>
      <c r="N26" s="17">
        <f>IF(ISNUMBER(K26),K26*$I26,"")</f>
        <v/>
      </c>
      <c r="O26" s="17">
        <f>IF(ISNUMBER(L26),L26*$I26,"")</f>
        <v/>
      </c>
      <c r="P26" s="18" t="n"/>
    </row>
    <row r="27" ht="42.59999999999999" customHeight="1">
      <c r="A27" s="14" t="inlineStr">
        <is>
          <t>R4.6</t>
        </is>
      </c>
      <c r="B27" s="15" t="inlineStr">
        <is>
          <t>4. Kenyan integrations</t>
        </is>
      </c>
      <c r="C27" s="15" t="inlineStr">
        <is>
          <t>Check-off and payroll integration, for example IPPD for government payroll and employer payroll files</t>
        </is>
      </c>
      <c r="D27" s="15" t="inlineStr">
        <is>
          <t>Salary check-off is a large share of Kenyan retail and SACCO lending, and deduction capacity must be confirmed before approval.</t>
        </is>
      </c>
      <c r="E27" s="15" t="inlineStr">
        <is>
          <t>How do you confirm payroll deduction capacity and produce check-off schedules? Do you support IPPD for government employees, and where is it live?</t>
        </is>
      </c>
      <c r="F27" s="15" t="inlineStr">
        <is>
          <t>Sample check-off file; process description</t>
        </is>
      </c>
      <c r="G27" s="16" t="inlineStr">
        <is>
          <t>Should</t>
        </is>
      </c>
      <c r="H27" s="16" t="n"/>
      <c r="I27" s="14">
        <f>IF(ISNUMBER(H27),H27,IF(G27="Must",'Scoring summary'!$B$27,IF(G27="Should",'Scoring summary'!$B$28,IF(G27="Could",'Scoring summary'!$B$29,0))))</f>
        <v/>
      </c>
      <c r="J27" s="16" t="n"/>
      <c r="K27" s="16" t="n"/>
      <c r="L27" s="16" t="n"/>
      <c r="M27" s="17">
        <f>IF(ISNUMBER(J27),J27*$I27,"")</f>
        <v/>
      </c>
      <c r="N27" s="17">
        <f>IF(ISNUMBER(K27),K27*$I27,"")</f>
        <v/>
      </c>
      <c r="O27" s="17">
        <f>IF(ISNUMBER(L27),L27*$I27,"")</f>
        <v/>
      </c>
      <c r="P27" s="18" t="n"/>
    </row>
    <row r="28" ht="42.59999999999999" customHeight="1">
      <c r="A28" s="14" t="inlineStr">
        <is>
          <t>R4.7</t>
        </is>
      </c>
      <c r="B28" s="15" t="inlineStr">
        <is>
          <t>4. Kenyan integrations</t>
        </is>
      </c>
      <c r="C28" s="15" t="inlineStr">
        <is>
          <t>SACCO system integration (BOSA and FOSA): member deposits, share capital and existing loans for eligibility (where relevant)</t>
        </is>
      </c>
      <c r="D28" s="15" t="inlineStr">
        <is>
          <t>SACCO loan limits are often a multiple of member deposits, and guarantors usually come from the membership.</t>
        </is>
      </c>
      <c r="E28" s="15" t="inlineStr">
        <is>
          <t>How do you read member deposits, shares, existing loans and guarantor commitments from our SACCO system?</t>
        </is>
      </c>
      <c r="F28" s="15" t="inlineStr">
        <is>
          <t>Integration specification; SACCO reference</t>
        </is>
      </c>
      <c r="G28" s="16" t="inlineStr">
        <is>
          <t>Should</t>
        </is>
      </c>
      <c r="H28" s="16" t="n"/>
      <c r="I28" s="14">
        <f>IF(ISNUMBER(H28),H28,IF(G28="Must",'Scoring summary'!$B$27,IF(G28="Should",'Scoring summary'!$B$28,IF(G28="Could",'Scoring summary'!$B$29,0))))</f>
        <v/>
      </c>
      <c r="J28" s="16" t="n"/>
      <c r="K28" s="16" t="n"/>
      <c r="L28" s="16" t="n"/>
      <c r="M28" s="17">
        <f>IF(ISNUMBER(J28),J28*$I28,"")</f>
        <v/>
      </c>
      <c r="N28" s="17">
        <f>IF(ISNUMBER(K28),K28*$I28,"")</f>
        <v/>
      </c>
      <c r="O28" s="17">
        <f>IF(ISNUMBER(L28),L28*$I28,"")</f>
        <v/>
      </c>
      <c r="P28" s="18" t="n"/>
    </row>
    <row r="29" ht="42.59999999999999" customHeight="1">
      <c r="A29" s="14" t="inlineStr">
        <is>
          <t>R4.8</t>
        </is>
      </c>
      <c r="B29" s="15" t="inlineStr">
        <is>
          <t>4. Kenyan integrations</t>
        </is>
      </c>
      <c r="C29" s="15" t="inlineStr">
        <is>
          <t>Disbursement over RTGS, EFT and mobile money, with payment status returned to the application</t>
        </is>
      </c>
      <c r="D29" s="15" t="inlineStr">
        <is>
          <t>Customers expect fast disbursement, and staff must see whether funds actually went out.</t>
        </is>
      </c>
      <c r="E29" s="15" t="inlineStr">
        <is>
          <t>Which disbursement channels do you support, and how is the payment status returned to the application record?</t>
        </is>
      </c>
      <c r="F29" s="15" t="inlineStr">
        <is>
          <t>Disbursement flow demo; status log</t>
        </is>
      </c>
      <c r="G29" s="16" t="inlineStr">
        <is>
          <t>Should</t>
        </is>
      </c>
      <c r="H29" s="16" t="n"/>
      <c r="I29" s="14">
        <f>IF(ISNUMBER(H29),H29,IF(G29="Must",'Scoring summary'!$B$27,IF(G29="Should",'Scoring summary'!$B$28,IF(G29="Could",'Scoring summary'!$B$29,0))))</f>
        <v/>
      </c>
      <c r="J29" s="16" t="n"/>
      <c r="K29" s="16" t="n"/>
      <c r="L29" s="16" t="n"/>
      <c r="M29" s="17">
        <f>IF(ISNUMBER(J29),J29*$I29,"")</f>
        <v/>
      </c>
      <c r="N29" s="17">
        <f>IF(ISNUMBER(K29),K29*$I29,"")</f>
        <v/>
      </c>
      <c r="O29" s="17">
        <f>IF(ISNUMBER(L29),L29*$I29,"")</f>
        <v/>
      </c>
      <c r="P29" s="18" t="n"/>
    </row>
    <row r="30" ht="42.59999999999999" customHeight="1">
      <c r="A30" s="14" t="inlineStr">
        <is>
          <t>R5.1</t>
        </is>
      </c>
      <c r="B30" s="15" t="inlineStr">
        <is>
          <t>5. SLA and turnaround visibility</t>
        </is>
      </c>
      <c r="C30" s="15" t="inlineStr">
        <is>
          <t>SLA timer on every stage, configurable per product</t>
        </is>
      </c>
      <c r="D30" s="15" t="inlineStr">
        <is>
          <t>Turnaround time is a key competitive factor, and borrowers compare lenders on speed.</t>
        </is>
      </c>
      <c r="E30" s="15" t="inlineStr">
        <is>
          <t>Show stage-level SLAs, how they are set per product, and what happens on breach. Can the clock pause while we wait for the customer?</t>
        </is>
      </c>
      <c r="F30" s="15" t="inlineStr">
        <is>
          <t>SLA configuration; breach demo</t>
        </is>
      </c>
      <c r="G30" s="16" t="inlineStr">
        <is>
          <t>Must</t>
        </is>
      </c>
      <c r="H30" s="16" t="n"/>
      <c r="I30" s="14">
        <f>IF(ISNUMBER(H30),H30,IF(G30="Must",'Scoring summary'!$B$27,IF(G30="Should",'Scoring summary'!$B$28,IF(G30="Could",'Scoring summary'!$B$29,0))))</f>
        <v/>
      </c>
      <c r="J30" s="16" t="n"/>
      <c r="K30" s="16" t="n"/>
      <c r="L30" s="16" t="n"/>
      <c r="M30" s="17">
        <f>IF(ISNUMBER(J30),J30*$I30,"")</f>
        <v/>
      </c>
      <c r="N30" s="17">
        <f>IF(ISNUMBER(K30),K30*$I30,"")</f>
        <v/>
      </c>
      <c r="O30" s="17">
        <f>IF(ISNUMBER(L30),L30*$I30,"")</f>
        <v/>
      </c>
      <c r="P30" s="18" t="n"/>
    </row>
    <row r="31" ht="42.59999999999999" customHeight="1">
      <c r="A31" s="14" t="inlineStr">
        <is>
          <t>R5.2</t>
        </is>
      </c>
      <c r="B31" s="15" t="inlineStr">
        <is>
          <t>5. SLA and turnaround visibility</t>
        </is>
      </c>
      <c r="C31" s="15" t="inlineStr">
        <is>
          <t>Escalation of overdue applications to supervisors and managers</t>
        </is>
      </c>
      <c r="D31" s="15" t="inlineStr">
        <is>
          <t>Applications that sit unnoticed in a queue are the most common cause of slow turnaround.</t>
        </is>
      </c>
      <c r="E31" s="15" t="inlineStr">
        <is>
          <t>Who is notified when an application is overdue, at what point, and by which channel (email, SMS, in-app)?</t>
        </is>
      </c>
      <c r="F31" s="15" t="inlineStr">
        <is>
          <t>Escalation rules; sample notifications</t>
        </is>
      </c>
      <c r="G31" s="16" t="inlineStr">
        <is>
          <t>Should</t>
        </is>
      </c>
      <c r="H31" s="16" t="n"/>
      <c r="I31" s="14">
        <f>IF(ISNUMBER(H31),H31,IF(G31="Must",'Scoring summary'!$B$27,IF(G31="Should",'Scoring summary'!$B$28,IF(G31="Could",'Scoring summary'!$B$29,0))))</f>
        <v/>
      </c>
      <c r="J31" s="16" t="n"/>
      <c r="K31" s="16" t="n"/>
      <c r="L31" s="16" t="n"/>
      <c r="M31" s="17">
        <f>IF(ISNUMBER(J31),J31*$I31,"")</f>
        <v/>
      </c>
      <c r="N31" s="17">
        <f>IF(ISNUMBER(K31),K31*$I31,"")</f>
        <v/>
      </c>
      <c r="O31" s="17">
        <f>IF(ISNUMBER(L31),L31*$I31,"")</f>
        <v/>
      </c>
      <c r="P31" s="18" t="n"/>
    </row>
    <row r="32" ht="29.4" customHeight="1">
      <c r="A32" s="14" t="inlineStr">
        <is>
          <t>R5.3</t>
        </is>
      </c>
      <c r="B32" s="15" t="inlineStr">
        <is>
          <t>5. SLA and turnaround visibility</t>
        </is>
      </c>
      <c r="C32" s="15" t="inlineStr">
        <is>
          <t>Real-time pipeline dashboard by stage, branch, officer and product</t>
        </is>
      </c>
      <c r="D32" s="15" t="inlineStr">
        <is>
          <t>Management needs to see where applications are stuck today, not in a month-end report.</t>
        </is>
      </c>
      <c r="E32" s="15" t="inlineStr">
        <is>
          <t>Show the live pipeline and drill from a branch down to one delayed application.</t>
        </is>
      </c>
      <c r="F32" s="15" t="inlineStr">
        <is>
          <t>Dashboard demo</t>
        </is>
      </c>
      <c r="G32" s="16" t="inlineStr">
        <is>
          <t>Must</t>
        </is>
      </c>
      <c r="H32" s="16" t="n"/>
      <c r="I32" s="14">
        <f>IF(ISNUMBER(H32),H32,IF(G32="Must",'Scoring summary'!$B$27,IF(G32="Should",'Scoring summary'!$B$28,IF(G32="Could",'Scoring summary'!$B$29,0))))</f>
        <v/>
      </c>
      <c r="J32" s="16" t="n"/>
      <c r="K32" s="16" t="n"/>
      <c r="L32" s="16" t="n"/>
      <c r="M32" s="17">
        <f>IF(ISNUMBER(J32),J32*$I32,"")</f>
        <v/>
      </c>
      <c r="N32" s="17">
        <f>IF(ISNUMBER(K32),K32*$I32,"")</f>
        <v/>
      </c>
      <c r="O32" s="17">
        <f>IF(ISNUMBER(L32),L32*$I32,"")</f>
        <v/>
      </c>
      <c r="P32" s="18" t="n"/>
    </row>
    <row r="33" ht="42.59999999999999" customHeight="1">
      <c r="A33" s="14" t="inlineStr">
        <is>
          <t>R5.4</t>
        </is>
      </c>
      <c r="B33" s="15" t="inlineStr">
        <is>
          <t>5. SLA and turnaround visibility</t>
        </is>
      </c>
      <c r="C33" s="15" t="inlineStr">
        <is>
          <t>Status notifications to customers and officers by SMS or email, on editable templates</t>
        </is>
      </c>
      <c r="D33" s="15" t="inlineStr">
        <is>
          <t>Status updates cut 'where is my loan?' calls to branches.</t>
        </is>
      </c>
      <c r="E33" s="15" t="inlineStr">
        <is>
          <t>Which status changes can trigger a notification, and can we edit the templates and languages ourselves?</t>
        </is>
      </c>
      <c r="F33" s="15" t="inlineStr">
        <is>
          <t>Notification configuration; template list</t>
        </is>
      </c>
      <c r="G33" s="16" t="inlineStr">
        <is>
          <t>Could</t>
        </is>
      </c>
      <c r="H33" s="16" t="n"/>
      <c r="I33" s="14">
        <f>IF(ISNUMBER(H33),H33,IF(G33="Must",'Scoring summary'!$B$27,IF(G33="Should",'Scoring summary'!$B$28,IF(G33="Could",'Scoring summary'!$B$29,0))))</f>
        <v/>
      </c>
      <c r="J33" s="16" t="n"/>
      <c r="K33" s="16" t="n"/>
      <c r="L33" s="16" t="n"/>
      <c r="M33" s="17">
        <f>IF(ISNUMBER(J33),J33*$I33,"")</f>
        <v/>
      </c>
      <c r="N33" s="17">
        <f>IF(ISNUMBER(K33),K33*$I33,"")</f>
        <v/>
      </c>
      <c r="O33" s="17">
        <f>IF(ISNUMBER(L33),L33*$I33,"")</f>
        <v/>
      </c>
      <c r="P33" s="18" t="n"/>
    </row>
    <row r="34" ht="42.59999999999999" customHeight="1">
      <c r="A34" s="14" t="inlineStr">
        <is>
          <t>R6.1</t>
        </is>
      </c>
      <c r="B34" s="15" t="inlineStr">
        <is>
          <t>6. Audit trail, access control and security</t>
        </is>
      </c>
      <c r="C34" s="15" t="inlineStr">
        <is>
          <t>Append-only audit log of every action, value change and decision, with user and timestamp</t>
        </is>
      </c>
      <c r="D34" s="15" t="inlineStr">
        <is>
          <t>Internal audit, external auditors and regulators test who approved what, and when. A log an administrator can edit is not evidence.</t>
        </is>
      </c>
      <c r="E34" s="15" t="inlineStr">
        <is>
          <t>Can any user, including a system administrator, edit or delete an audit entry? Show the complete log for one application.</t>
        </is>
      </c>
      <c r="F34" s="15" t="inlineStr">
        <is>
          <t>Audit-log export; technical description of how the log is protected</t>
        </is>
      </c>
      <c r="G34" s="16" t="inlineStr">
        <is>
          <t>Must</t>
        </is>
      </c>
      <c r="H34" s="16" t="n"/>
      <c r="I34" s="14">
        <f>IF(ISNUMBER(H34),H34,IF(G34="Must",'Scoring summary'!$B$27,IF(G34="Should",'Scoring summary'!$B$28,IF(G34="Could",'Scoring summary'!$B$29,0))))</f>
        <v/>
      </c>
      <c r="J34" s="16" t="n"/>
      <c r="K34" s="16" t="n"/>
      <c r="L34" s="16" t="n"/>
      <c r="M34" s="17">
        <f>IF(ISNUMBER(J34),J34*$I34,"")</f>
        <v/>
      </c>
      <c r="N34" s="17">
        <f>IF(ISNUMBER(K34),K34*$I34,"")</f>
        <v/>
      </c>
      <c r="O34" s="17">
        <f>IF(ISNUMBER(L34),L34*$I34,"")</f>
        <v/>
      </c>
      <c r="P34" s="18" t="n"/>
    </row>
    <row r="35" ht="42.59999999999999" customHeight="1">
      <c r="A35" s="14" t="inlineStr">
        <is>
          <t>R6.2</t>
        </is>
      </c>
      <c r="B35" s="15" t="inlineStr">
        <is>
          <t>6. Audit trail, access control and security</t>
        </is>
      </c>
      <c r="C35" s="15" t="inlineStr">
        <is>
          <t>Role-based access control by role, branch, product and approval limit</t>
        </is>
      </c>
      <c r="D35" s="15" t="inlineStr">
        <is>
          <t>Staff should see and act only on the applications their role and branch allow.</t>
        </is>
      </c>
      <c r="E35" s="15" t="inlineStr">
        <is>
          <t>How are roles defined? Can a user see applications outside their branch, and who approves role changes?</t>
        </is>
      </c>
      <c r="F35" s="15" t="inlineStr">
        <is>
          <t>Role matrix; access-control demo</t>
        </is>
      </c>
      <c r="G35" s="16" t="inlineStr">
        <is>
          <t>Must</t>
        </is>
      </c>
      <c r="H35" s="16" t="n"/>
      <c r="I35" s="14">
        <f>IF(ISNUMBER(H35),H35,IF(G35="Must",'Scoring summary'!$B$27,IF(G35="Should",'Scoring summary'!$B$28,IF(G35="Could",'Scoring summary'!$B$29,0))))</f>
        <v/>
      </c>
      <c r="J35" s="16" t="n"/>
      <c r="K35" s="16" t="n"/>
      <c r="L35" s="16" t="n"/>
      <c r="M35" s="17">
        <f>IF(ISNUMBER(J35),J35*$I35,"")</f>
        <v/>
      </c>
      <c r="N35" s="17">
        <f>IF(ISNUMBER(K35),K35*$I35,"")</f>
        <v/>
      </c>
      <c r="O35" s="17">
        <f>IF(ISNUMBER(L35),L35*$I35,"")</f>
        <v/>
      </c>
      <c r="P35" s="18" t="n"/>
    </row>
    <row r="36" ht="42.59999999999999" customHeight="1">
      <c r="A36" s="14" t="inlineStr">
        <is>
          <t>R6.3</t>
        </is>
      </c>
      <c r="B36" s="15" t="inlineStr">
        <is>
          <t>6. Audit trail, access control and security</t>
        </is>
      </c>
      <c r="C36" s="15" t="inlineStr">
        <is>
          <t>Single sign-on with Active Directory or LDAP (or SAML/OpenID Connect), plus multi-factor authentication</t>
        </is>
      </c>
      <c r="D36" s="15" t="inlineStr">
        <is>
          <t>Central identity management means leavers lose access on their last day, and password sprawl is reduced.</t>
        </is>
      </c>
      <c r="E36" s="15" t="inlineStr">
        <is>
          <t>Which identity providers and protocols do you support, on-premise and in the cloud? Is MFA enforced for approvers and administrators?</t>
        </is>
      </c>
      <c r="F36" s="15" t="inlineStr">
        <is>
          <t>SSO configuration guide; MFA demo</t>
        </is>
      </c>
      <c r="G36" s="16" t="inlineStr">
        <is>
          <t>Should</t>
        </is>
      </c>
      <c r="H36" s="16" t="n"/>
      <c r="I36" s="14">
        <f>IF(ISNUMBER(H36),H36,IF(G36="Must",'Scoring summary'!$B$27,IF(G36="Should",'Scoring summary'!$B$28,IF(G36="Could",'Scoring summary'!$B$29,0))))</f>
        <v/>
      </c>
      <c r="J36" s="16" t="n"/>
      <c r="K36" s="16" t="n"/>
      <c r="L36" s="16" t="n"/>
      <c r="M36" s="17">
        <f>IF(ISNUMBER(J36),J36*$I36,"")</f>
        <v/>
      </c>
      <c r="N36" s="17">
        <f>IF(ISNUMBER(K36),K36*$I36,"")</f>
        <v/>
      </c>
      <c r="O36" s="17">
        <f>IF(ISNUMBER(L36),L36*$I36,"")</f>
        <v/>
      </c>
      <c r="P36" s="18" t="n"/>
    </row>
    <row r="37" ht="42.59999999999999" customHeight="1">
      <c r="A37" s="14" t="inlineStr">
        <is>
          <t>R6.4</t>
        </is>
      </c>
      <c r="B37" s="15" t="inlineStr">
        <is>
          <t>6. Audit trail, access control and security</t>
        </is>
      </c>
      <c r="C37" s="15" t="inlineStr">
        <is>
          <t>Segregation-of-duties rules enforced by the system and reportable</t>
        </is>
      </c>
      <c r="D37" s="15" t="inlineStr">
        <is>
          <t>Conflicting roles, such as an officer who can both capture and approve, are a standard audit test.</t>
        </is>
      </c>
      <c r="E37" s="15" t="inlineStr">
        <is>
          <t>Can we define conflicting-role rules, and does the system block them? Produce a conflicts report.</t>
        </is>
      </c>
      <c r="F37" s="15" t="inlineStr">
        <is>
          <t>Segregation-of-duties report</t>
        </is>
      </c>
      <c r="G37" s="16" t="inlineStr">
        <is>
          <t>Must</t>
        </is>
      </c>
      <c r="H37" s="16" t="n"/>
      <c r="I37" s="14">
        <f>IF(ISNUMBER(H37),H37,IF(G37="Must",'Scoring summary'!$B$27,IF(G37="Should",'Scoring summary'!$B$28,IF(G37="Could",'Scoring summary'!$B$29,0))))</f>
        <v/>
      </c>
      <c r="J37" s="16" t="n"/>
      <c r="K37" s="16" t="n"/>
      <c r="L37" s="16" t="n"/>
      <c r="M37" s="17">
        <f>IF(ISNUMBER(J37),J37*$I37,"")</f>
        <v/>
      </c>
      <c r="N37" s="17">
        <f>IF(ISNUMBER(K37),K37*$I37,"")</f>
        <v/>
      </c>
      <c r="O37" s="17">
        <f>IF(ISNUMBER(L37),L37*$I37,"")</f>
        <v/>
      </c>
      <c r="P37" s="18" t="n"/>
    </row>
    <row r="38" ht="42.59999999999999" customHeight="1">
      <c r="A38" s="14" t="inlineStr">
        <is>
          <t>R6.5</t>
        </is>
      </c>
      <c r="B38" s="15" t="inlineStr">
        <is>
          <t>6. Audit trail, access control and security</t>
        </is>
      </c>
      <c r="C38" s="15" t="inlineStr">
        <is>
          <t>Independent security testing and a secure development process</t>
        </is>
      </c>
      <c r="D38" s="15" t="inlineStr">
        <is>
          <t>Loan files hold sensitive personal and financial data, and lenders are attractive targets for fraud.</t>
        </is>
      </c>
      <c r="E38" s="15" t="inlineStr">
        <is>
          <t>When was the last independent penetration test, what was found, and how were findings closed?</t>
        </is>
      </c>
      <c r="F38" s="15" t="inlineStr">
        <is>
          <t>Penetration-test summary; remediation evidence</t>
        </is>
      </c>
      <c r="G38" s="16" t="inlineStr">
        <is>
          <t>Should</t>
        </is>
      </c>
      <c r="H38" s="16" t="n"/>
      <c r="I38" s="14">
        <f>IF(ISNUMBER(H38),H38,IF(G38="Must",'Scoring summary'!$B$27,IF(G38="Should",'Scoring summary'!$B$28,IF(G38="Could",'Scoring summary'!$B$29,0))))</f>
        <v/>
      </c>
      <c r="J38" s="16" t="n"/>
      <c r="K38" s="16" t="n"/>
      <c r="L38" s="16" t="n"/>
      <c r="M38" s="17">
        <f>IF(ISNUMBER(J38),J38*$I38,"")</f>
        <v/>
      </c>
      <c r="N38" s="17">
        <f>IF(ISNUMBER(K38),K38*$I38,"")</f>
        <v/>
      </c>
      <c r="O38" s="17">
        <f>IF(ISNUMBER(L38),L38*$I38,"")</f>
        <v/>
      </c>
      <c r="P38" s="18" t="n"/>
    </row>
    <row r="39" ht="42.59999999999999" customHeight="1">
      <c r="A39" s="14" t="inlineStr">
        <is>
          <t>R7.1</t>
        </is>
      </c>
      <c r="B39" s="15" t="inlineStr">
        <is>
          <t>7. Data protection and hosting</t>
        </is>
      </c>
      <c r="C39" s="15" t="inlineStr">
        <is>
          <t>Supports Data Protection Act, 2019 obligations: consent capture, purpose, data-subject requests, retention and deletion</t>
        </is>
      </c>
      <c r="D39" s="15" t="inlineStr">
        <is>
          <t>Loan files hold sensitive personal data, including financial and family details of applicants and guarantors.</t>
        </is>
      </c>
      <c r="E39" s="15" t="inlineStr">
        <is>
          <t>How does the system help us record consent, answer access and correction requests and apply retention rules?</t>
        </is>
      </c>
      <c r="F39" s="15" t="inlineStr">
        <is>
          <t>Feature demo; data-protection impact assessment support material</t>
        </is>
      </c>
      <c r="G39" s="16" t="inlineStr">
        <is>
          <t>Must</t>
        </is>
      </c>
      <c r="H39" s="16" t="n"/>
      <c r="I39" s="14">
        <f>IF(ISNUMBER(H39),H39,IF(G39="Must",'Scoring summary'!$B$27,IF(G39="Should",'Scoring summary'!$B$28,IF(G39="Could",'Scoring summary'!$B$29,0))))</f>
        <v/>
      </c>
      <c r="J39" s="16" t="n"/>
      <c r="K39" s="16" t="n"/>
      <c r="L39" s="16" t="n"/>
      <c r="M39" s="17">
        <f>IF(ISNUMBER(J39),J39*$I39,"")</f>
        <v/>
      </c>
      <c r="N39" s="17">
        <f>IF(ISNUMBER(K39),K39*$I39,"")</f>
        <v/>
      </c>
      <c r="O39" s="17">
        <f>IF(ISNUMBER(L39),L39*$I39,"")</f>
        <v/>
      </c>
      <c r="P39" s="18" t="n"/>
    </row>
    <row r="40" ht="55.8" customHeight="1">
      <c r="A40" s="14" t="inlineStr">
        <is>
          <t>R7.2</t>
        </is>
      </c>
      <c r="B40" s="15" t="inlineStr">
        <is>
          <t>7. Data protection and hosting</t>
        </is>
      </c>
      <c r="C40" s="15" t="inlineStr">
        <is>
          <t>Clear data controller and processor roles, with a data processing agreement</t>
        </is>
      </c>
      <c r="D40" s="15" t="inlineStr">
        <is>
          <t>Registration with the Office of the Data Protection Commissioner (ODPC) is the institution's own duty; the vendor's role and terms must still be clear.</t>
        </is>
      </c>
      <c r="E40" s="15" t="inlineStr">
        <is>
          <t>Will you sign a data processing agreement? Are you registered with the ODPC as a data processor where that applies to you?</t>
        </is>
      </c>
      <c r="F40" s="15" t="inlineStr">
        <is>
          <t>Draft data processing agreement; registration evidence where applicable</t>
        </is>
      </c>
      <c r="G40" s="16" t="inlineStr">
        <is>
          <t>Should</t>
        </is>
      </c>
      <c r="H40" s="16" t="n"/>
      <c r="I40" s="14">
        <f>IF(ISNUMBER(H40),H40,IF(G40="Must",'Scoring summary'!$B$27,IF(G40="Should",'Scoring summary'!$B$28,IF(G40="Could",'Scoring summary'!$B$29,0))))</f>
        <v/>
      </c>
      <c r="J40" s="16" t="n"/>
      <c r="K40" s="16" t="n"/>
      <c r="L40" s="16" t="n"/>
      <c r="M40" s="17">
        <f>IF(ISNUMBER(J40),J40*$I40,"")</f>
        <v/>
      </c>
      <c r="N40" s="17">
        <f>IF(ISNUMBER(K40),K40*$I40,"")</f>
        <v/>
      </c>
      <c r="O40" s="17">
        <f>IF(ISNUMBER(L40),L40*$I40,"")</f>
        <v/>
      </c>
      <c r="P40" s="18" t="n"/>
    </row>
    <row r="41" ht="42.59999999999999" customHeight="1">
      <c r="A41" s="14" t="inlineStr">
        <is>
          <t>R7.3</t>
        </is>
      </c>
      <c r="B41" s="15" t="inlineStr">
        <is>
          <t>7. Data protection and hosting</t>
        </is>
      </c>
      <c r="C41" s="15" t="inlineStr">
        <is>
          <t>Data location stated for production, backups, disaster recovery and support access</t>
        </is>
      </c>
      <c r="D41" s="15" t="inlineStr">
        <is>
          <t>Boards, regulators and customers ask where borrower data is held and who can reach it.</t>
        </is>
      </c>
      <c r="E41" s="15" t="inlineStr">
        <is>
          <t>Where exactly are production data, backups and DR copies stored, and from which countries can your staff access them?</t>
        </is>
      </c>
      <c r="F41" s="15" t="inlineStr">
        <is>
          <t>Hosting architecture; support access policy</t>
        </is>
      </c>
      <c r="G41" s="16" t="inlineStr">
        <is>
          <t>Must</t>
        </is>
      </c>
      <c r="H41" s="16" t="n"/>
      <c r="I41" s="14">
        <f>IF(ISNUMBER(H41),H41,IF(G41="Must",'Scoring summary'!$B$27,IF(G41="Should",'Scoring summary'!$B$28,IF(G41="Could",'Scoring summary'!$B$29,0))))</f>
        <v/>
      </c>
      <c r="J41" s="16" t="n"/>
      <c r="K41" s="16" t="n"/>
      <c r="L41" s="16" t="n"/>
      <c r="M41" s="17">
        <f>IF(ISNUMBER(J41),J41*$I41,"")</f>
        <v/>
      </c>
      <c r="N41" s="17">
        <f>IF(ISNUMBER(K41),K41*$I41,"")</f>
        <v/>
      </c>
      <c r="O41" s="17">
        <f>IF(ISNUMBER(L41),L41*$I41,"")</f>
        <v/>
      </c>
      <c r="P41" s="18" t="n"/>
    </row>
    <row r="42" ht="42.59999999999999" customHeight="1">
      <c r="A42" s="14" t="inlineStr">
        <is>
          <t>R7.4</t>
        </is>
      </c>
      <c r="B42" s="15" t="inlineStr">
        <is>
          <t>7. Data protection and hosting</t>
        </is>
      </c>
      <c r="C42" s="15" t="inlineStr">
        <is>
          <t>On-premise or private-cloud deployment option</t>
        </is>
      </c>
      <c r="D42" s="15" t="inlineStr">
        <is>
          <t>Some institutions prefer, or are directed, to host core lending data in their own data centre; others choose cloud.</t>
        </is>
      </c>
      <c r="E42" s="15" t="inlineStr">
        <is>
          <t>Can the same product run on-premise and in the cloud? What differs in features, upgrades and support?</t>
        </is>
      </c>
      <c r="F42" s="15" t="inlineStr">
        <is>
          <t>Deployment options document</t>
        </is>
      </c>
      <c r="G42" s="16" t="inlineStr">
        <is>
          <t>Should</t>
        </is>
      </c>
      <c r="H42" s="16" t="n"/>
      <c r="I42" s="14">
        <f>IF(ISNUMBER(H42),H42,IF(G42="Must",'Scoring summary'!$B$27,IF(G42="Should",'Scoring summary'!$B$28,IF(G42="Could",'Scoring summary'!$B$29,0))))</f>
        <v/>
      </c>
      <c r="J42" s="16" t="n"/>
      <c r="K42" s="16" t="n"/>
      <c r="L42" s="16" t="n"/>
      <c r="M42" s="17">
        <f>IF(ISNUMBER(J42),J42*$I42,"")</f>
        <v/>
      </c>
      <c r="N42" s="17">
        <f>IF(ISNUMBER(K42),K42*$I42,"")</f>
        <v/>
      </c>
      <c r="O42" s="17">
        <f>IF(ISNUMBER(L42),L42*$I42,"")</f>
        <v/>
      </c>
      <c r="P42" s="18" t="n"/>
    </row>
    <row r="43" ht="42.59999999999999" customHeight="1">
      <c r="A43" s="14" t="inlineStr">
        <is>
          <t>R7.5</t>
        </is>
      </c>
      <c r="B43" s="15" t="inlineStr">
        <is>
          <t>7. Data protection and hosting</t>
        </is>
      </c>
      <c r="C43" s="15" t="inlineStr">
        <is>
          <t>Answers on cross-border data transfer</t>
        </is>
      </c>
      <c r="D43" s="15" t="inlineStr">
        <is>
          <t>If any personal data leaves Kenya, the institution needs to understand the safeguards and be able to explain them.</t>
        </is>
      </c>
      <c r="E43" s="15" t="inlineStr">
        <is>
          <t>Does any data, including logs and support copies, leave Kenya? Which sub-processors are involved, and what safeguards and contract terms apply?</t>
        </is>
      </c>
      <c r="F43" s="15" t="inlineStr">
        <is>
          <t>Sub-processor list; transfer safeguards</t>
        </is>
      </c>
      <c r="G43" s="16" t="inlineStr">
        <is>
          <t>Should</t>
        </is>
      </c>
      <c r="H43" s="16" t="n"/>
      <c r="I43" s="14">
        <f>IF(ISNUMBER(H43),H43,IF(G43="Must",'Scoring summary'!$B$27,IF(G43="Should",'Scoring summary'!$B$28,IF(G43="Could",'Scoring summary'!$B$29,0))))</f>
        <v/>
      </c>
      <c r="J43" s="16" t="n"/>
      <c r="K43" s="16" t="n"/>
      <c r="L43" s="16" t="n"/>
      <c r="M43" s="17">
        <f>IF(ISNUMBER(J43),J43*$I43,"")</f>
        <v/>
      </c>
      <c r="N43" s="17">
        <f>IF(ISNUMBER(K43),K43*$I43,"")</f>
        <v/>
      </c>
      <c r="O43" s="17">
        <f>IF(ISNUMBER(L43),L43*$I43,"")</f>
        <v/>
      </c>
      <c r="P43" s="18" t="n"/>
    </row>
    <row r="44" ht="29.4" customHeight="1">
      <c r="A44" s="14" t="inlineStr">
        <is>
          <t>R7.6</t>
        </is>
      </c>
      <c r="B44" s="15" t="inlineStr">
        <is>
          <t>7. Data protection and hosting</t>
        </is>
      </c>
      <c r="C44" s="15" t="inlineStr">
        <is>
          <t>Backup, disaster recovery and resilience with committed and tested recovery objectives</t>
        </is>
      </c>
      <c r="D44" s="15" t="inlineStr">
        <is>
          <t>Lending stops when the origination system is down, and recovery must be proven, not assumed.</t>
        </is>
      </c>
      <c r="E44" s="15" t="inlineStr">
        <is>
          <t>What recovery time and recovery point do you commit to, and when was disaster recovery last tested?</t>
        </is>
      </c>
      <c r="F44" s="15" t="inlineStr">
        <is>
          <t>DR test report; SLA schedule</t>
        </is>
      </c>
      <c r="G44" s="16" t="inlineStr">
        <is>
          <t>Should</t>
        </is>
      </c>
      <c r="H44" s="16" t="n"/>
      <c r="I44" s="14">
        <f>IF(ISNUMBER(H44),H44,IF(G44="Must",'Scoring summary'!$B$27,IF(G44="Should",'Scoring summary'!$B$28,IF(G44="Could",'Scoring summary'!$B$29,0))))</f>
        <v/>
      </c>
      <c r="J44" s="16" t="n"/>
      <c r="K44" s="16" t="n"/>
      <c r="L44" s="16" t="n"/>
      <c r="M44" s="17">
        <f>IF(ISNUMBER(J44),J44*$I44,"")</f>
        <v/>
      </c>
      <c r="N44" s="17">
        <f>IF(ISNUMBER(K44),K44*$I44,"")</f>
        <v/>
      </c>
      <c r="O44" s="17">
        <f>IF(ISNUMBER(L44),L44*$I44,"")</f>
        <v/>
      </c>
      <c r="P44" s="18" t="n"/>
    </row>
    <row r="45" ht="42.59999999999999" customHeight="1">
      <c r="A45" s="14" t="inlineStr">
        <is>
          <t>R8.1</t>
        </is>
      </c>
      <c r="B45" s="15" t="inlineStr">
        <is>
          <t>8. Reporting and regulatory data</t>
        </is>
      </c>
      <c r="C45" s="15" t="inlineStr">
        <is>
          <t>Standard pipeline, approval, decline and turnaround reports, exportable to Excel</t>
        </is>
      </c>
      <c r="D45" s="15" t="inlineStr">
        <is>
          <t>Credit committees, management and the board need consistent origination figures without manual spreadsheets.</t>
        </is>
      </c>
      <c r="E45" s="15" t="inlineStr">
        <is>
          <t>Show the standard report list and export one report during the demo.</t>
        </is>
      </c>
      <c r="F45" s="15" t="inlineStr">
        <is>
          <t>Report catalogue; sample exports</t>
        </is>
      </c>
      <c r="G45" s="16" t="inlineStr">
        <is>
          <t>Must</t>
        </is>
      </c>
      <c r="H45" s="16" t="n"/>
      <c r="I45" s="14">
        <f>IF(ISNUMBER(H45),H45,IF(G45="Must",'Scoring summary'!$B$27,IF(G45="Should",'Scoring summary'!$B$28,IF(G45="Could",'Scoring summary'!$B$29,0))))</f>
        <v/>
      </c>
      <c r="J45" s="16" t="n"/>
      <c r="K45" s="16" t="n"/>
      <c r="L45" s="16" t="n"/>
      <c r="M45" s="17">
        <f>IF(ISNUMBER(J45),J45*$I45,"")</f>
        <v/>
      </c>
      <c r="N45" s="17">
        <f>IF(ISNUMBER(K45),K45*$I45,"")</f>
        <v/>
      </c>
      <c r="O45" s="17">
        <f>IF(ISNUMBER(L45),L45*$I45,"")</f>
        <v/>
      </c>
      <c r="P45" s="18" t="n"/>
    </row>
    <row r="46" ht="42.59999999999999" customHeight="1">
      <c r="A46" s="14" t="inlineStr">
        <is>
          <t>R8.2</t>
        </is>
      </c>
      <c r="B46" s="15" t="inlineStr">
        <is>
          <t>8. Reporting and regulatory data</t>
        </is>
      </c>
      <c r="C46" s="15" t="inlineStr">
        <is>
          <t>Custom reports or direct data access for our own BI tools</t>
        </is>
      </c>
      <c r="D46" s="15" t="inlineStr">
        <is>
          <t>Every institution has its own management reporting, and a vendor change request for each new report is slow and costly.</t>
        </is>
      </c>
      <c r="E46" s="15" t="inlineStr">
        <is>
          <t>Can our analysts build reports themselves, or connect a BI tool to a reporting database? Is there an extra licence cost?</t>
        </is>
      </c>
      <c r="F46" s="15" t="inlineStr">
        <is>
          <t>Report builder demo; data dictionary</t>
        </is>
      </c>
      <c r="G46" s="16" t="inlineStr">
        <is>
          <t>Should</t>
        </is>
      </c>
      <c r="H46" s="16" t="n"/>
      <c r="I46" s="14">
        <f>IF(ISNUMBER(H46),H46,IF(G46="Must",'Scoring summary'!$B$27,IF(G46="Should",'Scoring summary'!$B$28,IF(G46="Could",'Scoring summary'!$B$29,0))))</f>
        <v/>
      </c>
      <c r="J46" s="16" t="n"/>
      <c r="K46" s="16" t="n"/>
      <c r="L46" s="16" t="n"/>
      <c r="M46" s="17">
        <f>IF(ISNUMBER(J46),J46*$I46,"")</f>
        <v/>
      </c>
      <c r="N46" s="17">
        <f>IF(ISNUMBER(K46),K46*$I46,"")</f>
        <v/>
      </c>
      <c r="O46" s="17">
        <f>IF(ISNUMBER(L46),L46*$I46,"")</f>
        <v/>
      </c>
      <c r="P46" s="18" t="n"/>
    </row>
    <row r="47" ht="55.8" customHeight="1">
      <c r="A47" s="14" t="inlineStr">
        <is>
          <t>R8.3</t>
        </is>
      </c>
      <c r="B47" s="15" t="inlineStr">
        <is>
          <t>8. Reporting and regulatory data</t>
        </is>
      </c>
      <c r="C47" s="15" t="inlineStr">
        <is>
          <t>Clean handover to core of the data that feeds CBK or SASRA returns (purpose, sector, collateral, pricing)</t>
        </is>
      </c>
      <c r="D47" s="15" t="inlineStr">
        <is>
          <t>Regulatory returns are usually produced from the core banking or SACCO system, so origination data must pass through complete and correctly classified.</t>
        </is>
      </c>
      <c r="E47" s="15" t="inlineStr">
        <is>
          <t>Which origination fields pass to core, and can you map them to the classifications we use in our CBK or SASRA returns?</t>
        </is>
      </c>
      <c r="F47" s="15" t="inlineStr">
        <is>
          <t>Field mapping document</t>
        </is>
      </c>
      <c r="G47" s="16" t="inlineStr">
        <is>
          <t>Should</t>
        </is>
      </c>
      <c r="H47" s="16" t="n"/>
      <c r="I47" s="14">
        <f>IF(ISNUMBER(H47),H47,IF(G47="Must",'Scoring summary'!$B$27,IF(G47="Should",'Scoring summary'!$B$28,IF(G47="Could",'Scoring summary'!$B$29,0))))</f>
        <v/>
      </c>
      <c r="J47" s="16" t="n"/>
      <c r="K47" s="16" t="n"/>
      <c r="L47" s="16" t="n"/>
      <c r="M47" s="17">
        <f>IF(ISNUMBER(J47),J47*$I47,"")</f>
        <v/>
      </c>
      <c r="N47" s="17">
        <f>IF(ISNUMBER(K47),K47*$I47,"")</f>
        <v/>
      </c>
      <c r="O47" s="17">
        <f>IF(ISNUMBER(L47),L47*$I47,"")</f>
        <v/>
      </c>
      <c r="P47" s="18" t="n"/>
    </row>
    <row r="48" ht="42.59999999999999" customHeight="1">
      <c r="A48" s="14" t="inlineStr">
        <is>
          <t>R8.4</t>
        </is>
      </c>
      <c r="B48" s="15" t="inlineStr">
        <is>
          <t>8. Reporting and regulatory data</t>
        </is>
      </c>
      <c r="C48" s="15" t="inlineStr">
        <is>
          <t>Flags insider, employee and related-party applications and routes them for the required approval</t>
        </is>
      </c>
      <c r="D48" s="15" t="inlineStr">
        <is>
          <t>Insider and related-party lending is closely supervised, and such loans must be identified at origination.</t>
        </is>
      </c>
      <c r="E48" s="15" t="inlineStr">
        <is>
          <t>How does the system identify insider and related-party applicants, and how are those applications routed and reported?</t>
        </is>
      </c>
      <c r="F48" s="15" t="inlineStr">
        <is>
          <t>Configuration demo; insider-lending report</t>
        </is>
      </c>
      <c r="G48" s="16" t="inlineStr">
        <is>
          <t>Should</t>
        </is>
      </c>
      <c r="H48" s="16" t="n"/>
      <c r="I48" s="14">
        <f>IF(ISNUMBER(H48),H48,IF(G48="Must",'Scoring summary'!$B$27,IF(G48="Should",'Scoring summary'!$B$28,IF(G48="Could",'Scoring summary'!$B$29,0))))</f>
        <v/>
      </c>
      <c r="J48" s="16" t="n"/>
      <c r="K48" s="16" t="n"/>
      <c r="L48" s="16" t="n"/>
      <c r="M48" s="17">
        <f>IF(ISNUMBER(J48),J48*$I48,"")</f>
        <v/>
      </c>
      <c r="N48" s="17">
        <f>IF(ISNUMBER(K48),K48*$I48,"")</f>
        <v/>
      </c>
      <c r="O48" s="17">
        <f>IF(ISNUMBER(L48),L48*$I48,"")</f>
        <v/>
      </c>
      <c r="P48" s="18" t="n"/>
    </row>
    <row r="49" ht="42.59999999999999" customHeight="1">
      <c r="A49" s="14" t="inlineStr">
        <is>
          <t>R9.1</t>
        </is>
      </c>
      <c r="B49" s="15" t="inlineStr">
        <is>
          <t>9. Vendor, delivery and commercials</t>
        </is>
      </c>
      <c r="C49" s="15" t="inlineStr">
        <is>
          <t>References from comparable institutions in Kenya</t>
        </is>
      </c>
      <c r="D49" s="15" t="inlineStr">
        <is>
          <t>Local references show the product copes with Kenyan integrations, products and regulators.</t>
        </is>
      </c>
      <c r="E49" s="15" t="inlineStr">
        <is>
          <t>Give us two references of similar size and type (bank, microfinance bank, SACCO or MFI) that we can call.</t>
        </is>
      </c>
      <c r="F49" s="15" t="inlineStr">
        <is>
          <t>Reference calls; site visit if possible</t>
        </is>
      </c>
      <c r="G49" s="16" t="inlineStr">
        <is>
          <t>Must</t>
        </is>
      </c>
      <c r="H49" s="16" t="n"/>
      <c r="I49" s="14">
        <f>IF(ISNUMBER(H49),H49,IF(G49="Must",'Scoring summary'!$B$27,IF(G49="Should",'Scoring summary'!$B$28,IF(G49="Could",'Scoring summary'!$B$29,0))))</f>
        <v/>
      </c>
      <c r="J49" s="16" t="n"/>
      <c r="K49" s="16" t="n"/>
      <c r="L49" s="16" t="n"/>
      <c r="M49" s="17">
        <f>IF(ISNUMBER(J49),J49*$I49,"")</f>
        <v/>
      </c>
      <c r="N49" s="17">
        <f>IF(ISNUMBER(K49),K49*$I49,"")</f>
        <v/>
      </c>
      <c r="O49" s="17">
        <f>IF(ISNUMBER(L49),L49*$I49,"")</f>
        <v/>
      </c>
      <c r="P49" s="18" t="n"/>
    </row>
    <row r="50" ht="42.59999999999999" customHeight="1">
      <c r="A50" s="14" t="inlineStr">
        <is>
          <t>R9.2</t>
        </is>
      </c>
      <c r="B50" s="15" t="inlineStr">
        <is>
          <t>9. Vendor, delivery and commercials</t>
        </is>
      </c>
      <c r="C50" s="15" t="inlineStr">
        <is>
          <t>Local support: Nairobi presence, support hours in East Africa Time and a clear escalation path</t>
        </is>
      </c>
      <c r="D50" s="15" t="inlineStr">
        <is>
          <t>Loan processing is time-critical, and a support desk several time zones away slows fixes.</t>
        </is>
      </c>
      <c r="E50" s="15" t="inlineStr">
        <is>
          <t>Where is your support team based, what are the hours, what are the response times by severity, and who do we escalate to?</t>
        </is>
      </c>
      <c r="F50" s="15" t="inlineStr">
        <is>
          <t>Support SLA; escalation matrix</t>
        </is>
      </c>
      <c r="G50" s="16" t="inlineStr">
        <is>
          <t>Must</t>
        </is>
      </c>
      <c r="H50" s="16" t="n"/>
      <c r="I50" s="14">
        <f>IF(ISNUMBER(H50),H50,IF(G50="Must",'Scoring summary'!$B$27,IF(G50="Should",'Scoring summary'!$B$28,IF(G50="Could",'Scoring summary'!$B$29,0))))</f>
        <v/>
      </c>
      <c r="J50" s="16" t="n"/>
      <c r="K50" s="16" t="n"/>
      <c r="L50" s="16" t="n"/>
      <c r="M50" s="17">
        <f>IF(ISNUMBER(J50),J50*$I50,"")</f>
        <v/>
      </c>
      <c r="N50" s="17">
        <f>IF(ISNUMBER(K50),K50*$I50,"")</f>
        <v/>
      </c>
      <c r="O50" s="17">
        <f>IF(ISNUMBER(L50),L50*$I50,"")</f>
        <v/>
      </c>
      <c r="P50" s="18" t="n"/>
    </row>
    <row r="51" ht="42.59999999999999" customHeight="1">
      <c r="A51" s="14" t="inlineStr">
        <is>
          <t>R9.3</t>
        </is>
      </c>
      <c r="B51" s="15" t="inlineStr">
        <is>
          <t>9. Vendor, delivery and commercials</t>
        </is>
      </c>
      <c r="C51" s="15" t="inlineStr">
        <is>
          <t>A realistic implementation plan with named team, data migration of in-flight applications and user training</t>
        </is>
      </c>
      <c r="D51" s="15" t="inlineStr">
        <is>
          <t>Most delays come from integration and data work; in-flight applications must not be lost at cut-over.</t>
        </is>
      </c>
      <c r="E51" s="15" t="inlineStr">
        <is>
          <t>Provide the plan, the milestones, the named team and what you need from our staff. How are in-flight applications migrated?</t>
        </is>
      </c>
      <c r="F51" s="15" t="inlineStr">
        <is>
          <t>Implementation plan; named team CVs</t>
        </is>
      </c>
      <c r="G51" s="16" t="inlineStr">
        <is>
          <t>Must</t>
        </is>
      </c>
      <c r="H51" s="16" t="n"/>
      <c r="I51" s="14">
        <f>IF(ISNUMBER(H51),H51,IF(G51="Must",'Scoring summary'!$B$27,IF(G51="Should",'Scoring summary'!$B$28,IF(G51="Could",'Scoring summary'!$B$29,0))))</f>
        <v/>
      </c>
      <c r="J51" s="16" t="n"/>
      <c r="K51" s="16" t="n"/>
      <c r="L51" s="16" t="n"/>
      <c r="M51" s="17">
        <f>IF(ISNUMBER(J51),J51*$I51,"")</f>
        <v/>
      </c>
      <c r="N51" s="17">
        <f>IF(ISNUMBER(K51),K51*$I51,"")</f>
        <v/>
      </c>
      <c r="O51" s="17">
        <f>IF(ISNUMBER(L51),L51*$I51,"")</f>
        <v/>
      </c>
      <c r="P51" s="18" t="n"/>
    </row>
    <row r="52" ht="42.59999999999999" customHeight="1">
      <c r="A52" s="14" t="inlineStr">
        <is>
          <t>R9.4</t>
        </is>
      </c>
      <c r="B52" s="15" t="inlineStr">
        <is>
          <t>9. Vendor, delivery and commercials</t>
        </is>
      </c>
      <c r="C52" s="15" t="inlineStr">
        <is>
          <t>A transparent licensing model (per user, branch, loan volume or module)</t>
        </is>
      </c>
      <c r="D52" s="15" t="inlineStr">
        <is>
          <t>Growth in users, branches or loan volumes can change the cost materially if the model is unclear.</t>
        </is>
      </c>
      <c r="E52" s="15" t="inlineStr">
        <is>
          <t>Explain the licensing model and what triggers a higher fee as we grow.</t>
        </is>
      </c>
      <c r="F52" s="15" t="inlineStr">
        <is>
          <t>Licence schedule</t>
        </is>
      </c>
      <c r="G52" s="16" t="inlineStr">
        <is>
          <t>Must</t>
        </is>
      </c>
      <c r="H52" s="16" t="n"/>
      <c r="I52" s="14">
        <f>IF(ISNUMBER(H52),H52,IF(G52="Must",'Scoring summary'!$B$27,IF(G52="Should",'Scoring summary'!$B$28,IF(G52="Could",'Scoring summary'!$B$29,0))))</f>
        <v/>
      </c>
      <c r="J52" s="16" t="n"/>
      <c r="K52" s="16" t="n"/>
      <c r="L52" s="16" t="n"/>
      <c r="M52" s="17">
        <f>IF(ISNUMBER(J52),J52*$I52,"")</f>
        <v/>
      </c>
      <c r="N52" s="17">
        <f>IF(ISNUMBER(K52),K52*$I52,"")</f>
        <v/>
      </c>
      <c r="O52" s="17">
        <f>IF(ISNUMBER(L52),L52*$I52,"")</f>
        <v/>
      </c>
      <c r="P52" s="18" t="n"/>
    </row>
    <row r="53" ht="42.59999999999999" customHeight="1">
      <c r="A53" s="14" t="inlineStr">
        <is>
          <t>R9.5</t>
        </is>
      </c>
      <c r="B53" s="15" t="inlineStr">
        <is>
          <t>9. Vendor, delivery and commercials</t>
        </is>
      </c>
      <c r="C53" s="15" t="inlineStr">
        <is>
          <t>A three-year total cost of ownership, including integrations, hosting, support and change requests</t>
        </is>
      </c>
      <c r="D53" s="15" t="inlineStr">
        <is>
          <t>Integration and change-request costs often exceed the licence fee over the life of the contract.</t>
        </is>
      </c>
      <c r="E53" s="15" t="inlineStr">
        <is>
          <t>Give a three-year total cost of ownership on our volumes, including every integration listed in area 4.</t>
        </is>
      </c>
      <c r="F53" s="15" t="inlineStr">
        <is>
          <t>Itemised three-year cost schedule</t>
        </is>
      </c>
      <c r="G53" s="16" t="inlineStr">
        <is>
          <t>Must</t>
        </is>
      </c>
      <c r="H53" s="16" t="n"/>
      <c r="I53" s="14">
        <f>IF(ISNUMBER(H53),H53,IF(G53="Must",'Scoring summary'!$B$27,IF(G53="Should",'Scoring summary'!$B$28,IF(G53="Could",'Scoring summary'!$B$29,0))))</f>
        <v/>
      </c>
      <c r="J53" s="16" t="n"/>
      <c r="K53" s="16" t="n"/>
      <c r="L53" s="16" t="n"/>
      <c r="M53" s="17">
        <f>IF(ISNUMBER(J53),J53*$I53,"")</f>
        <v/>
      </c>
      <c r="N53" s="17">
        <f>IF(ISNUMBER(K53),K53*$I53,"")</f>
        <v/>
      </c>
      <c r="O53" s="17">
        <f>IF(ISNUMBER(L53),L53*$I53,"")</f>
        <v/>
      </c>
      <c r="P53" s="18" t="n"/>
    </row>
    <row r="54" ht="42.59999999999999" customHeight="1">
      <c r="A54" s="14" t="inlineStr">
        <is>
          <t>R9.6</t>
        </is>
      </c>
      <c r="B54" s="15" t="inlineStr">
        <is>
          <t>9. Vendor, delivery and commercials</t>
        </is>
      </c>
      <c r="C54" s="15" t="inlineStr">
        <is>
          <t>An exit plan and full data export in open formats</t>
        </is>
      </c>
      <c r="D54" s="15" t="inlineStr">
        <is>
          <t>You must be able to change vendor without losing loan files and audit history you are required to keep.</t>
        </is>
      </c>
      <c r="E54" s="15" t="inlineStr">
        <is>
          <t>In what formats do we get our data and documents back, and what help is included at exit?</t>
        </is>
      </c>
      <c r="F54" s="15" t="inlineStr">
        <is>
          <t>Contract exit clause; sample export</t>
        </is>
      </c>
      <c r="G54" s="16" t="inlineStr">
        <is>
          <t>Should</t>
        </is>
      </c>
      <c r="H54" s="16" t="n"/>
      <c r="I54" s="14">
        <f>IF(ISNUMBER(H54),H54,IF(G54="Must",'Scoring summary'!$B$27,IF(G54="Should",'Scoring summary'!$B$28,IF(G54="Could",'Scoring summary'!$B$29,0))))</f>
        <v/>
      </c>
      <c r="J54" s="16" t="n"/>
      <c r="K54" s="16" t="n"/>
      <c r="L54" s="16" t="n"/>
      <c r="M54" s="17">
        <f>IF(ISNUMBER(J54),J54*$I54,"")</f>
        <v/>
      </c>
      <c r="N54" s="17">
        <f>IF(ISNUMBER(K54),K54*$I54,"")</f>
        <v/>
      </c>
      <c r="O54" s="17">
        <f>IF(ISNUMBER(L54),L54*$I54,"")</f>
        <v/>
      </c>
      <c r="P54" s="18" t="n"/>
    </row>
    <row r="55" ht="29.4" customHeight="1">
      <c r="A55" s="14" t="inlineStr">
        <is>
          <t>R9.7</t>
        </is>
      </c>
      <c r="B55" s="15" t="inlineStr">
        <is>
          <t>9. Vendor, delivery and commercials</t>
        </is>
      </c>
      <c r="C55" s="15" t="inlineStr">
        <is>
          <t>Source-code escrow or an equivalent business-continuity arrangement</t>
        </is>
      </c>
      <c r="D55" s="15" t="inlineStr">
        <is>
          <t>Protects the institution if the vendor fails or withdraws support for the product.</t>
        </is>
      </c>
      <c r="E55" s="15" t="inlineStr">
        <is>
          <t>Do you offer source-code escrow or an equivalent arrangement, and with what release conditions?</t>
        </is>
      </c>
      <c r="F55" s="15" t="inlineStr">
        <is>
          <t>Escrow agreement or continuity terms</t>
        </is>
      </c>
      <c r="G55" s="16" t="inlineStr">
        <is>
          <t>Could</t>
        </is>
      </c>
      <c r="H55" s="16" t="n"/>
      <c r="I55" s="14">
        <f>IF(ISNUMBER(H55),H55,IF(G55="Must",'Scoring summary'!$B$27,IF(G55="Should",'Scoring summary'!$B$28,IF(G55="Could",'Scoring summary'!$B$29,0))))</f>
        <v/>
      </c>
      <c r="J55" s="16" t="n"/>
      <c r="K55" s="16" t="n"/>
      <c r="L55" s="16" t="n"/>
      <c r="M55" s="17">
        <f>IF(ISNUMBER(J55),J55*$I55,"")</f>
        <v/>
      </c>
      <c r="N55" s="17">
        <f>IF(ISNUMBER(K55),K55*$I55,"")</f>
        <v/>
      </c>
      <c r="O55" s="17">
        <f>IF(ISNUMBER(L55),L55*$I55,"")</f>
        <v/>
      </c>
      <c r="P55" s="18" t="n"/>
    </row>
  </sheetData>
  <autoFilter ref="A4:P55"/>
  <dataValidations count="3">
    <dataValidation sqref="G6:G55" showDropDown="0" showInputMessage="1" showErrorMessage="1" allowBlank="1" errorTitle="Priority" error="Choose Must, Should or Could." promptTitle="Priority" prompt="Must, Should or Could" type="list">
      <formula1>"Must,Should,Could"</formula1>
    </dataValidation>
    <dataValidation sqref="H6:H55" showDropDown="0" showInputMessage="0" showErrorMessage="1" allowBlank="1" errorTitle="Weight override" error="Enter a number of 0 or more, or leave blank to use the Priority weight." type="decimal" operator="greaterThanOrEqual">
      <formula1>0</formula1>
    </dataValidation>
    <dataValidation sqref="J6:L55" showDropDown="0" showInputMessage="1" showErrorMessage="1" allowBlank="1" errorTitle="Score" error="Enter a whole number from 0 to the top of the scale (5 by default)." promptTitle="Score" prompt="0 = not available ... 5 = exceeds, proven in production" type="whole" operator="between">
      <formula1>0</formula1>
      <formula2>ScoreMax</formula2>
    </dataValidation>
  </dataValidations>
  <pageMargins left="0.4" right="0.4" top="0.6" bottom="0.6" header="0.5" footer="0.5"/>
  <pageSetup orientation="landscape" paperSize="9" fitToHeight="0" fitToWidth="1"/>
  <headerFooter>
    <oddHeader/>
    <oddFooter>&amp;LCreodata Solutions: loan origination system RFP checklist&amp;CPage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8" customWidth="1" min="2" max="2"/>
    <col width="18" customWidth="1" min="3" max="3"/>
    <col width="18" customWidth="1" min="4" max="4"/>
  </cols>
  <sheetData>
    <row r="1" ht="21" customHeight="1">
      <c r="A1" s="8" t="inlineStr">
        <is>
          <t>Scoring summary</t>
        </is>
      </c>
    </row>
    <row r="2">
      <c r="A2" s="9" t="inlineStr">
        <is>
          <t>Type your shortlisted vendors' names in the yellow cells. Everything else on this sheet is calculated from the Requirements sheet.</t>
        </is>
      </c>
    </row>
    <row r="4">
      <c r="A4" s="19" t="inlineStr">
        <is>
          <t>Vendor</t>
        </is>
      </c>
      <c r="B4" s="20" t="inlineStr">
        <is>
          <t>Vendor A</t>
        </is>
      </c>
      <c r="C4" s="20" t="inlineStr">
        <is>
          <t>Vendor B</t>
        </is>
      </c>
      <c r="D4" s="20" t="inlineStr">
        <is>
          <t>Vendor C</t>
        </is>
      </c>
    </row>
    <row r="5">
      <c r="A5" s="21" t="inlineStr">
        <is>
          <t>Requirements scored</t>
        </is>
      </c>
      <c r="B5" s="22">
        <f>COUNT(Requirements!$J$6:$J$55)</f>
        <v/>
      </c>
      <c r="C5" s="22">
        <f>COUNT(Requirements!$K$6:$K$55)</f>
        <v/>
      </c>
      <c r="D5" s="22">
        <f>COUNT(Requirements!$L$6:$L$55)</f>
        <v/>
      </c>
    </row>
    <row r="6">
      <c r="A6" s="23" t="inlineStr">
        <is>
          <t>Weighted score</t>
        </is>
      </c>
      <c r="B6" s="24">
        <f>SUM(Requirements!$M$6:$M$55)</f>
        <v/>
      </c>
      <c r="C6" s="24">
        <f>SUM(Requirements!$N$6:$N$55)</f>
        <v/>
      </c>
      <c r="D6" s="24">
        <f>SUM(Requirements!$O$6:$O$55)</f>
        <v/>
      </c>
    </row>
    <row r="7">
      <c r="A7" s="21" t="inlineStr">
        <is>
          <t>Maximum possible for the requirements scored</t>
        </is>
      </c>
      <c r="B7" s="25">
        <f>SUMPRODUCT(--ISNUMBER(Requirements!$J$6:$J$55),Requirements!$I$6:$I$55)*$B$25</f>
        <v/>
      </c>
      <c r="C7" s="25">
        <f>SUMPRODUCT(--ISNUMBER(Requirements!$K$6:$K$55),Requirements!$I$6:$I$55)*$B$25</f>
        <v/>
      </c>
      <c r="D7" s="25">
        <f>SUMPRODUCT(--ISNUMBER(Requirements!$L$6:$L$55),Requirements!$I$6:$I$55)*$B$25</f>
        <v/>
      </c>
    </row>
    <row r="8">
      <c r="A8" s="23" t="inlineStr">
        <is>
          <t>Score (% of that maximum)</t>
        </is>
      </c>
      <c r="B8" s="26">
        <f>IF(B7=0,0,B6/B7)</f>
        <v/>
      </c>
      <c r="C8" s="26">
        <f>IF(C7=0,0,C6/C7)</f>
        <v/>
      </c>
      <c r="D8" s="26">
        <f>IF(D7=0,0,D6/D7)</f>
        <v/>
      </c>
    </row>
    <row r="9">
      <c r="A9" s="21" t="inlineStr">
        <is>
          <t>Coverage (% of all requirements scored)</t>
        </is>
      </c>
      <c r="B9" s="27">
        <f>IF(COUNTA(Requirements!$C$6:$C$55)=0,0,B5/COUNTA(Requirements!$C$6:$C$55))</f>
        <v/>
      </c>
      <c r="C9" s="27">
        <f>IF(COUNTA(Requirements!$C$6:$C$55)=0,0,C5/COUNTA(Requirements!$C$6:$C$55))</f>
        <v/>
      </c>
      <c r="D9" s="27">
        <f>IF(COUNTA(Requirements!$C$6:$C$55)=0,0,D5/COUNTA(Requirements!$C$6:$C$55))</f>
        <v/>
      </c>
    </row>
    <row r="10">
      <c r="A10" s="23" t="inlineStr">
        <is>
          <t>Must-have failures: Must-haves scored below the red-flag threshold</t>
        </is>
      </c>
      <c r="B10" s="28">
        <f>COUNTIFS(Requirements!$G$6:$G$55,"Must",Requirements!$J$6:$J$55,"&lt;"&amp;$B$26)</f>
        <v/>
      </c>
      <c r="C10" s="28">
        <f>COUNTIFS(Requirements!$G$6:$G$55,"Must",Requirements!$K$6:$K$55,"&lt;"&amp;$B$26)</f>
        <v/>
      </c>
      <c r="D10" s="28">
        <f>COUNTIFS(Requirements!$G$6:$G$55,"Must",Requirements!$L$6:$L$55,"&lt;"&amp;$B$26)</f>
        <v/>
      </c>
    </row>
    <row r="11">
      <c r="A11" s="23" t="inlineStr">
        <is>
          <t>Rank by score</t>
        </is>
      </c>
      <c r="B11" s="28">
        <f>RANK(B8,$B$8:$D$8)</f>
        <v/>
      </c>
      <c r="C11" s="28">
        <f>RANK(C8,$B$8:$D$8)</f>
        <v/>
      </c>
      <c r="D11" s="28">
        <f>RANK(D8,$B$8:$D$8)</f>
        <v/>
      </c>
    </row>
    <row r="13">
      <c r="A13" s="29" t="inlineStr">
        <is>
          <t>Score by area (% of the maximum for the requirements scored in that area)</t>
        </is>
      </c>
    </row>
    <row r="14">
      <c r="A14" s="21" t="inlineStr">
        <is>
          <t>1. Workflow and approval matrix</t>
        </is>
      </c>
      <c r="B14" s="27">
        <f>IFERROR(SUMIFS(Requirements!$M$6:$M$55,Requirements!$B$6:$B$55,$A14)/(SUMPRODUCT((Requirements!$B$6:$B$55=$A14)*ISNUMBER(Requirements!$J$6:$J$55)*Requirements!$I$6:$I$55)*$B$25),"")</f>
        <v/>
      </c>
      <c r="C14" s="27">
        <f>IFERROR(SUMIFS(Requirements!$N$6:$N$55,Requirements!$B$6:$B$55,$A14)/(SUMPRODUCT((Requirements!$B$6:$B$55=$A14)*ISNUMBER(Requirements!$K$6:$K$55)*Requirements!$I$6:$I$55)*$B$25),"")</f>
        <v/>
      </c>
      <c r="D14" s="27">
        <f>IFERROR(SUMIFS(Requirements!$O$6:$O$55,Requirements!$B$6:$B$55,$A14)/(SUMPRODUCT((Requirements!$B$6:$B$55=$A14)*ISNUMBER(Requirements!$L$6:$L$55)*Requirements!$I$6:$I$55)*$B$25),"")</f>
        <v/>
      </c>
    </row>
    <row r="15">
      <c r="A15" s="21" t="inlineStr">
        <is>
          <t>2. Application intake and documents</t>
        </is>
      </c>
      <c r="B15" s="27">
        <f>IFERROR(SUMIFS(Requirements!$M$6:$M$55,Requirements!$B$6:$B$55,$A15)/(SUMPRODUCT((Requirements!$B$6:$B$55=$A15)*ISNUMBER(Requirements!$J$6:$J$55)*Requirements!$I$6:$I$55)*$B$25),"")</f>
        <v/>
      </c>
      <c r="C15" s="27">
        <f>IFERROR(SUMIFS(Requirements!$N$6:$N$55,Requirements!$B$6:$B$55,$A15)/(SUMPRODUCT((Requirements!$B$6:$B$55=$A15)*ISNUMBER(Requirements!$K$6:$K$55)*Requirements!$I$6:$I$55)*$B$25),"")</f>
        <v/>
      </c>
      <c r="D15" s="27">
        <f>IFERROR(SUMIFS(Requirements!$O$6:$O$55,Requirements!$B$6:$B$55,$A15)/(SUMPRODUCT((Requirements!$B$6:$B$55=$A15)*ISNUMBER(Requirements!$L$6:$L$55)*Requirements!$I$6:$I$55)*$B$25),"")</f>
        <v/>
      </c>
    </row>
    <row r="16">
      <c r="A16" s="21" t="inlineStr">
        <is>
          <t>3. Credit assessment</t>
        </is>
      </c>
      <c r="B16" s="27">
        <f>IFERROR(SUMIFS(Requirements!$M$6:$M$55,Requirements!$B$6:$B$55,$A16)/(SUMPRODUCT((Requirements!$B$6:$B$55=$A16)*ISNUMBER(Requirements!$J$6:$J$55)*Requirements!$I$6:$I$55)*$B$25),"")</f>
        <v/>
      </c>
      <c r="C16" s="27">
        <f>IFERROR(SUMIFS(Requirements!$N$6:$N$55,Requirements!$B$6:$B$55,$A16)/(SUMPRODUCT((Requirements!$B$6:$B$55=$A16)*ISNUMBER(Requirements!$K$6:$K$55)*Requirements!$I$6:$I$55)*$B$25),"")</f>
        <v/>
      </c>
      <c r="D16" s="27">
        <f>IFERROR(SUMIFS(Requirements!$O$6:$O$55,Requirements!$B$6:$B$55,$A16)/(SUMPRODUCT((Requirements!$B$6:$B$55=$A16)*ISNUMBER(Requirements!$L$6:$L$55)*Requirements!$I$6:$I$55)*$B$25),"")</f>
        <v/>
      </c>
    </row>
    <row r="17">
      <c r="A17" s="21" t="inlineStr">
        <is>
          <t>4. Kenyan integrations</t>
        </is>
      </c>
      <c r="B17" s="27">
        <f>IFERROR(SUMIFS(Requirements!$M$6:$M$55,Requirements!$B$6:$B$55,$A17)/(SUMPRODUCT((Requirements!$B$6:$B$55=$A17)*ISNUMBER(Requirements!$J$6:$J$55)*Requirements!$I$6:$I$55)*$B$25),"")</f>
        <v/>
      </c>
      <c r="C17" s="27">
        <f>IFERROR(SUMIFS(Requirements!$N$6:$N$55,Requirements!$B$6:$B$55,$A17)/(SUMPRODUCT((Requirements!$B$6:$B$55=$A17)*ISNUMBER(Requirements!$K$6:$K$55)*Requirements!$I$6:$I$55)*$B$25),"")</f>
        <v/>
      </c>
      <c r="D17" s="27">
        <f>IFERROR(SUMIFS(Requirements!$O$6:$O$55,Requirements!$B$6:$B$55,$A17)/(SUMPRODUCT((Requirements!$B$6:$B$55=$A17)*ISNUMBER(Requirements!$L$6:$L$55)*Requirements!$I$6:$I$55)*$B$25),"")</f>
        <v/>
      </c>
    </row>
    <row r="18">
      <c r="A18" s="21" t="inlineStr">
        <is>
          <t>5. SLA and turnaround visibility</t>
        </is>
      </c>
      <c r="B18" s="27">
        <f>IFERROR(SUMIFS(Requirements!$M$6:$M$55,Requirements!$B$6:$B$55,$A18)/(SUMPRODUCT((Requirements!$B$6:$B$55=$A18)*ISNUMBER(Requirements!$J$6:$J$55)*Requirements!$I$6:$I$55)*$B$25),"")</f>
        <v/>
      </c>
      <c r="C18" s="27">
        <f>IFERROR(SUMIFS(Requirements!$N$6:$N$55,Requirements!$B$6:$B$55,$A18)/(SUMPRODUCT((Requirements!$B$6:$B$55=$A18)*ISNUMBER(Requirements!$K$6:$K$55)*Requirements!$I$6:$I$55)*$B$25),"")</f>
        <v/>
      </c>
      <c r="D18" s="27">
        <f>IFERROR(SUMIFS(Requirements!$O$6:$O$55,Requirements!$B$6:$B$55,$A18)/(SUMPRODUCT((Requirements!$B$6:$B$55=$A18)*ISNUMBER(Requirements!$L$6:$L$55)*Requirements!$I$6:$I$55)*$B$25),"")</f>
        <v/>
      </c>
    </row>
    <row r="19">
      <c r="A19" s="21" t="inlineStr">
        <is>
          <t>6. Audit trail, access control and security</t>
        </is>
      </c>
      <c r="B19" s="27">
        <f>IFERROR(SUMIFS(Requirements!$M$6:$M$55,Requirements!$B$6:$B$55,$A19)/(SUMPRODUCT((Requirements!$B$6:$B$55=$A19)*ISNUMBER(Requirements!$J$6:$J$55)*Requirements!$I$6:$I$55)*$B$25),"")</f>
        <v/>
      </c>
      <c r="C19" s="27">
        <f>IFERROR(SUMIFS(Requirements!$N$6:$N$55,Requirements!$B$6:$B$55,$A19)/(SUMPRODUCT((Requirements!$B$6:$B$55=$A19)*ISNUMBER(Requirements!$K$6:$K$55)*Requirements!$I$6:$I$55)*$B$25),"")</f>
        <v/>
      </c>
      <c r="D19" s="27">
        <f>IFERROR(SUMIFS(Requirements!$O$6:$O$55,Requirements!$B$6:$B$55,$A19)/(SUMPRODUCT((Requirements!$B$6:$B$55=$A19)*ISNUMBER(Requirements!$L$6:$L$55)*Requirements!$I$6:$I$55)*$B$25),"")</f>
        <v/>
      </c>
    </row>
    <row r="20">
      <c r="A20" s="21" t="inlineStr">
        <is>
          <t>7. Data protection and hosting</t>
        </is>
      </c>
      <c r="B20" s="27">
        <f>IFERROR(SUMIFS(Requirements!$M$6:$M$55,Requirements!$B$6:$B$55,$A20)/(SUMPRODUCT((Requirements!$B$6:$B$55=$A20)*ISNUMBER(Requirements!$J$6:$J$55)*Requirements!$I$6:$I$55)*$B$25),"")</f>
        <v/>
      </c>
      <c r="C20" s="27">
        <f>IFERROR(SUMIFS(Requirements!$N$6:$N$55,Requirements!$B$6:$B$55,$A20)/(SUMPRODUCT((Requirements!$B$6:$B$55=$A20)*ISNUMBER(Requirements!$K$6:$K$55)*Requirements!$I$6:$I$55)*$B$25),"")</f>
        <v/>
      </c>
      <c r="D20" s="27">
        <f>IFERROR(SUMIFS(Requirements!$O$6:$O$55,Requirements!$B$6:$B$55,$A20)/(SUMPRODUCT((Requirements!$B$6:$B$55=$A20)*ISNUMBER(Requirements!$L$6:$L$55)*Requirements!$I$6:$I$55)*$B$25),"")</f>
        <v/>
      </c>
    </row>
    <row r="21">
      <c r="A21" s="21" t="inlineStr">
        <is>
          <t>8. Reporting and regulatory data</t>
        </is>
      </c>
      <c r="B21" s="27">
        <f>IFERROR(SUMIFS(Requirements!$M$6:$M$55,Requirements!$B$6:$B$55,$A21)/(SUMPRODUCT((Requirements!$B$6:$B$55=$A21)*ISNUMBER(Requirements!$J$6:$J$55)*Requirements!$I$6:$I$55)*$B$25),"")</f>
        <v/>
      </c>
      <c r="C21" s="27">
        <f>IFERROR(SUMIFS(Requirements!$N$6:$N$55,Requirements!$B$6:$B$55,$A21)/(SUMPRODUCT((Requirements!$B$6:$B$55=$A21)*ISNUMBER(Requirements!$K$6:$K$55)*Requirements!$I$6:$I$55)*$B$25),"")</f>
        <v/>
      </c>
      <c r="D21" s="27">
        <f>IFERROR(SUMIFS(Requirements!$O$6:$O$55,Requirements!$B$6:$B$55,$A21)/(SUMPRODUCT((Requirements!$B$6:$B$55=$A21)*ISNUMBER(Requirements!$L$6:$L$55)*Requirements!$I$6:$I$55)*$B$25),"")</f>
        <v/>
      </c>
    </row>
    <row r="22">
      <c r="A22" s="21" t="inlineStr">
        <is>
          <t>9. Vendor, delivery and commercials</t>
        </is>
      </c>
      <c r="B22" s="27">
        <f>IFERROR(SUMIFS(Requirements!$M$6:$M$55,Requirements!$B$6:$B$55,$A22)/(SUMPRODUCT((Requirements!$B$6:$B$55=$A22)*ISNUMBER(Requirements!$J$6:$J$55)*Requirements!$I$6:$I$55)*$B$25),"")</f>
        <v/>
      </c>
      <c r="C22" s="27">
        <f>IFERROR(SUMIFS(Requirements!$N$6:$N$55,Requirements!$B$6:$B$55,$A22)/(SUMPRODUCT((Requirements!$B$6:$B$55=$A22)*ISNUMBER(Requirements!$K$6:$K$55)*Requirements!$I$6:$I$55)*$B$25),"")</f>
        <v/>
      </c>
      <c r="D22" s="27">
        <f>IFERROR(SUMIFS(Requirements!$O$6:$O$55,Requirements!$B$6:$B$55,$A22)/(SUMPRODUCT((Requirements!$B$6:$B$55=$A22)*ISNUMBER(Requirements!$L$6:$L$55)*Requirements!$I$6:$I$55)*$B$25),"")</f>
        <v/>
      </c>
    </row>
    <row r="24">
      <c r="A24" s="29" t="inlineStr">
        <is>
          <t>Assumptions (edit the yellow cells to change how scores are weighted)</t>
        </is>
      </c>
    </row>
    <row r="25">
      <c r="A25" s="21" t="inlineStr">
        <is>
          <t>Top of the scoring scale (scores run from 0 to this number)</t>
        </is>
      </c>
      <c r="B25" s="30" t="n">
        <v>5</v>
      </c>
    </row>
    <row r="26">
      <c r="A26" s="21" t="inlineStr">
        <is>
          <t>Red-flag threshold: a Must-have scored below this is counted in row 10</t>
        </is>
      </c>
      <c r="B26" s="30" t="n">
        <v>3</v>
      </c>
    </row>
    <row r="27">
      <c r="A27" s="21" t="inlineStr">
        <is>
          <t>Weight for a Must-have requirement</t>
        </is>
      </c>
      <c r="B27" s="30" t="n">
        <v>5</v>
      </c>
    </row>
    <row r="28">
      <c r="A28" s="21" t="inlineStr">
        <is>
          <t>Weight for a Should-have requirement</t>
        </is>
      </c>
      <c r="B28" s="30" t="n">
        <v>3</v>
      </c>
    </row>
    <row r="29">
      <c r="A29" s="21" t="inlineStr">
        <is>
          <t>Weight for a Could-have requirement</t>
        </is>
      </c>
      <c r="B29" s="30" t="n">
        <v>1</v>
      </c>
    </row>
  </sheetData>
  <conditionalFormatting sqref="B10:D10">
    <cfRule type="cellIs" priority="1" operator="greaterThan" dxfId="0">
      <formula>0</formula>
    </cfRule>
  </conditionalFormatting>
  <pageMargins left="0.75" right="0.75" top="1" bottom="1" header="0.5" footer="0.5"/>
  <pageSetup orientation="landscape"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Creodata Solutions</dc:creator>
  <dc:title>Loan Origination System RFP Checklist and Scoring Template: Kenya</dc:title>
  <dc:subject>Loan origination system vendor evaluation</dc:subject>
  <dcterms:created xsi:type="dcterms:W3CDTF">2026-09-23T09:00:00Z</dcterms:created>
  <dcterms:modified xsi:type="dcterms:W3CDTF">2026-09-23T07:11:50Z</dcterms:modified>
  <cp:lastModifiedBy>Creodata Solutions</cp:lastModifiedBy>
  <cp:keywords>loan origination system Kenya, LOS, RFP, vendor evaluation, banks, SACCOs, MFIs</cp:keywords>
</cp:coreProperties>
</file>