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Requirements" sheetId="2" state="visible" r:id="rId2"/>
    <sheet name="Scoring summary" sheetId="3" state="visible" r:id="rId3"/>
  </sheets>
  <definedNames>
    <definedName name="ScoreMax">'Scoring summary'!$B$26</definedName>
    <definedName name="_xlnm._FilterDatabase" localSheetId="1" hidden="1">'Requirements'!$A$4:$P$55</definedName>
    <definedName name="_xlnm.Print_Titles" localSheetId="1">'Requirements'!$4:$4</definedName>
  </definedNames>
  <calcPr calcId="124519" fullCalcOnLoad="1"/>
</workbook>
</file>

<file path=xl/styles.xml><?xml version="1.0" encoding="utf-8"?>
<styleSheet xmlns="http://schemas.openxmlformats.org/spreadsheetml/2006/main">
  <numFmts count="1">
    <numFmt numFmtId="164" formatCode="0.0%"/>
  </numFmts>
  <fonts count="12">
    <font>
      <name val="Calibri"/>
      <family val="2"/>
      <color theme="1"/>
      <sz val="11"/>
      <scheme val="minor"/>
    </font>
    <font>
      <name val="Arial"/>
      <b val="1"/>
      <color rgb="FF006070"/>
      <sz val="18"/>
    </font>
    <font>
      <name val="Arial"/>
      <color rgb="FF555555"/>
      <sz val="10"/>
    </font>
    <font>
      <name val="Arial"/>
      <color rgb="FF000000"/>
      <sz val="10"/>
    </font>
    <font>
      <name val="Arial"/>
      <color rgb="FF006070"/>
      <sz val="10"/>
    </font>
    <font>
      <name val="Arial"/>
      <b val="1"/>
      <color rgb="FF006070"/>
      <sz val="12"/>
    </font>
    <font>
      <name val="Arial"/>
      <color rgb="FF0000FF"/>
      <sz val="10"/>
    </font>
    <font>
      <name val="Arial"/>
      <b val="1"/>
      <color rgb="FF000000"/>
      <sz val="10"/>
    </font>
    <font>
      <name val="Arial"/>
      <b val="1"/>
      <color rgb="FF006070"/>
      <sz val="16"/>
    </font>
    <font>
      <name val="Arial"/>
      <b val="1"/>
      <color rgb="FFFFFFFF"/>
      <sz val="10"/>
    </font>
    <font>
      <name val="Arial"/>
      <b val="1"/>
      <color rgb="FF0000FF"/>
      <sz val="10"/>
    </font>
    <font>
      <name val="Arial"/>
      <b val="1"/>
      <color rgb="FF006070"/>
      <sz val="10"/>
    </font>
  </fonts>
  <fills count="5">
    <fill>
      <patternFill/>
    </fill>
    <fill>
      <patternFill patternType="gray125"/>
    </fill>
    <fill>
      <patternFill patternType="solid">
        <fgColor rgb="FFFFF2CC"/>
        <bgColor rgb="FFFFF2CC"/>
      </patternFill>
    </fill>
    <fill>
      <patternFill patternType="solid">
        <fgColor rgb="FF006070"/>
        <bgColor rgb="FF006070"/>
      </patternFill>
    </fill>
    <fill>
      <patternFill patternType="solid">
        <fgColor rgb="FFEDEDED"/>
        <bgColor rgb="FFEDEDED"/>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3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2" fillId="0" borderId="0" pivotButton="0" quotePrefix="0" xfId="0"/>
    <xf numFmtId="0" fontId="9" fillId="3" borderId="1" applyAlignment="1" pivotButton="0" quotePrefix="0" xfId="0">
      <alignment horizontal="center" vertical="top" wrapText="1"/>
    </xf>
    <xf numFmtId="0" fontId="2" fillId="4" borderId="1" applyAlignment="1" pivotButton="0" quotePrefix="0" xfId="0">
      <alignment horizontal="center" vertical="top" wrapText="1"/>
    </xf>
    <xf numFmtId="0" fontId="2" fillId="4" borderId="1" applyAlignment="1" pivotButton="0" quotePrefix="0" xfId="0">
      <alignment vertical="top" wrapText="1"/>
    </xf>
    <xf numFmtId="1" fontId="2" fillId="4" borderId="1" applyAlignment="1" pivotButton="0" quotePrefix="0" xfId="0">
      <alignment horizontal="center" vertical="top" wrapText="1"/>
    </xf>
    <xf numFmtId="0" fontId="3" fillId="0" borderId="1" applyAlignment="1" pivotButton="0" quotePrefix="0" xfId="0">
      <alignment horizontal="center" vertical="top" wrapText="1"/>
    </xf>
    <xf numFmtId="0" fontId="3" fillId="0" borderId="1" applyAlignment="1" pivotButton="0" quotePrefix="0" xfId="0">
      <alignment vertical="top" wrapText="1"/>
    </xf>
    <xf numFmtId="0" fontId="6" fillId="2" borderId="1" applyAlignment="1" pivotButton="0" quotePrefix="0" xfId="0">
      <alignment horizontal="center" vertical="top" wrapText="1"/>
    </xf>
    <xf numFmtId="1" fontId="3" fillId="0" borderId="1" applyAlignment="1" pivotButton="0" quotePrefix="0" xfId="0">
      <alignment horizontal="center" vertical="top" wrapText="1"/>
    </xf>
    <xf numFmtId="0" fontId="6" fillId="2" borderId="1" applyAlignment="1" pivotButton="0" quotePrefix="0" xfId="0">
      <alignment vertical="top" wrapText="1"/>
    </xf>
    <xf numFmtId="0" fontId="9" fillId="3" borderId="1" applyAlignment="1" pivotButton="0" quotePrefix="0" xfId="0">
      <alignment vertical="top" wrapText="1"/>
    </xf>
    <xf numFmtId="0" fontId="10" fillId="2" borderId="1" applyAlignment="1" pivotButton="0" quotePrefix="0" xfId="0">
      <alignment horizontal="center" vertical="top" wrapText="1"/>
    </xf>
    <xf numFmtId="0" fontId="3" fillId="0" borderId="1" pivotButton="0" quotePrefix="0" xfId="0"/>
    <xf numFmtId="1" fontId="3" fillId="0" borderId="1" applyAlignment="1" pivotButton="0" quotePrefix="0" xfId="0">
      <alignment horizontal="center"/>
    </xf>
    <xf numFmtId="0" fontId="7" fillId="0" borderId="1" pivotButton="0" quotePrefix="0" xfId="0"/>
    <xf numFmtId="3" fontId="7" fillId="0" borderId="1" applyAlignment="1" pivotButton="0" quotePrefix="0" xfId="0">
      <alignment horizontal="center"/>
    </xf>
    <xf numFmtId="3" fontId="3" fillId="0" borderId="1" applyAlignment="1" pivotButton="0" quotePrefix="0" xfId="0">
      <alignment horizontal="center"/>
    </xf>
    <xf numFmtId="164" fontId="7" fillId="0" borderId="1" applyAlignment="1" pivotButton="0" quotePrefix="0" xfId="0">
      <alignment horizontal="center"/>
    </xf>
    <xf numFmtId="164" fontId="3" fillId="0" borderId="1" applyAlignment="1" pivotButton="0" quotePrefix="0" xfId="0">
      <alignment horizontal="center"/>
    </xf>
    <xf numFmtId="1" fontId="7" fillId="0" borderId="1" applyAlignment="1" pivotButton="0" quotePrefix="0" xfId="0">
      <alignment horizontal="center"/>
    </xf>
    <xf numFmtId="0" fontId="11" fillId="0" borderId="0" pivotButton="0" quotePrefix="0" xfId="0"/>
    <xf numFmtId="0" fontId="10" fillId="2" borderId="1" applyAlignment="1" pivotButton="0" quotePrefix="0" xfId="0">
      <alignment horizontal="center"/>
    </xf>
  </cellXfs>
  <cellStyles count="1">
    <cellStyle name="Normal" xfId="0" builtinId="0" hidden="0"/>
  </cellStyles>
  <dxfs count="1">
    <dxf>
      <font>
        <b val="1"/>
        <color rgb="FFC00000"/>
      </font>
      <fill>
        <patternFill patternType="solid">
          <fgColor rgb="FFF8D7DA"/>
          <bgColor rgb="FF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7"/>
  <sheetViews>
    <sheetView showGridLines="0" workbookViewId="0">
      <selection activeCell="A1" sqref="A1"/>
    </sheetView>
  </sheetViews>
  <sheetFormatPr baseColWidth="8" defaultRowHeight="15"/>
  <cols>
    <col width="120" customWidth="1" min="1" max="1"/>
  </cols>
  <sheetData>
    <row r="1" ht="24" customHeight="1">
      <c r="A1" s="1" t="inlineStr">
        <is>
          <t>Expense Management Software RFP Checklist and Scoring Template: Kenya</t>
        </is>
      </c>
    </row>
    <row r="2">
      <c r="A2" s="2" t="inlineStr">
        <is>
          <t>Version 1.0, September 2026</t>
        </is>
      </c>
    </row>
    <row r="4" ht="28" customHeight="1">
      <c r="A4" s="3" t="inlineStr">
        <is>
          <t>Published by Creodata Solutions, a Nairobi-based vendor of expense management and payment authorisation software. The criteria are vendor-neutral: use them to compare any supplier, including us.</t>
        </is>
      </c>
    </row>
    <row r="5">
      <c r="A5" s="4" t="inlineStr">
        <is>
          <t>Guide to using this checklist: https://www.creodata.com/blog/expense-management-rfp-checklist-kenya/</t>
        </is>
      </c>
    </row>
    <row r="7">
      <c r="A7" s="5" t="inlineStr">
        <is>
          <t>How to use it</t>
        </is>
      </c>
    </row>
    <row r="8">
      <c r="A8" s="3" t="inlineStr">
        <is>
          <t>1. On the Scoring summary sheet, type your shortlisted vendors' names in the yellow cells B4 to D4.</t>
        </is>
      </c>
    </row>
    <row r="9">
      <c r="A9" s="3" t="inlineStr">
        <is>
          <t>2. On the Requirements sheet, review each Priority (Must, Should or Could). Change it, or type a number in Weight override to set your own weight.</t>
        </is>
      </c>
    </row>
    <row r="10">
      <c r="A10" s="3" t="inlineStr">
        <is>
          <t>3. Delete requirements that do not apply. To add one, insert a row inside the table and copy the formulas in columns I and M to O, so the summary includes it.</t>
        </is>
      </c>
    </row>
    <row r="11">
      <c r="A11" s="3" t="inlineStr">
        <is>
          <t>4. Send the Ask the vendor and Evidence to request columns to vendors as your RFP questions.</t>
        </is>
      </c>
    </row>
    <row r="12">
      <c r="A12" s="3" t="inlineStr">
        <is>
          <t>5. After demos and evidence review, score each vendor from 0 to 5 per requirement, using the scale below.</t>
        </is>
      </c>
    </row>
    <row r="13" ht="28" customHeight="1">
      <c r="A13" s="3" t="inlineStr">
        <is>
          <t>6. Read the results on the Scoring summary sheet: weighted score, coverage, Must-haves scored below the red-flag threshold, and the score by area. On the Requirements sheet, a Must scored below the threshold is shaded red.</t>
        </is>
      </c>
    </row>
    <row r="15">
      <c r="A15" s="5" t="inlineStr">
        <is>
          <t>Legend</t>
        </is>
      </c>
    </row>
    <row r="16">
      <c r="A16" s="6" t="inlineStr">
        <is>
          <t>Yellow cell, blue text: your input.</t>
        </is>
      </c>
    </row>
    <row r="17">
      <c r="A17" s="3" t="inlineStr">
        <is>
          <t>Black text: formula. Do not overwrite.</t>
        </is>
      </c>
    </row>
    <row r="18">
      <c r="A18" s="2" t="inlineStr">
        <is>
          <t>Grey row: worked example, not counted in any total.</t>
        </is>
      </c>
    </row>
    <row r="20">
      <c r="A20" s="5" t="inlineStr">
        <is>
          <t>Scoring scale</t>
        </is>
      </c>
    </row>
    <row r="21">
      <c r="A21" s="3" t="inlineStr">
        <is>
          <t>0 = Not available.</t>
        </is>
      </c>
    </row>
    <row r="22">
      <c r="A22" s="3" t="inlineStr">
        <is>
          <t>1 = Roadmap only, or needs custom development.</t>
        </is>
      </c>
    </row>
    <row r="23">
      <c r="A23" s="3" t="inlineStr">
        <is>
          <t>2 = Partly meets the requirement; needs a workaround.</t>
        </is>
      </c>
    </row>
    <row r="24">
      <c r="A24" s="3" t="inlineStr">
        <is>
          <t>3 = Meets the requirement with configuration.</t>
        </is>
      </c>
    </row>
    <row r="25">
      <c r="A25" s="3" t="inlineStr">
        <is>
          <t>4 = Meets the requirement fully, out of the box.</t>
        </is>
      </c>
    </row>
    <row r="26">
      <c r="A26" s="3" t="inlineStr">
        <is>
          <t>5 = Exceeds the requirement, and the vendor has shown evidence from production.</t>
        </is>
      </c>
    </row>
    <row r="28">
      <c r="A28" s="5" t="inlineStr">
        <is>
          <t>Payment, ERP and tax questions (areas 4, 5 and 7)</t>
        </is>
      </c>
    </row>
    <row r="29" ht="28" customHeight="1">
      <c r="A29" s="3" t="inlineStr">
        <is>
          <t>The M-Pesa, bank, ERP and eTIMS rows are questions, not claims. Ask each vendor which payment rails, ERPs and tax features are live in production in Kenya today, which are planned, and which would be built for you, and score them on that evidence.</t>
        </is>
      </c>
    </row>
    <row r="31">
      <c r="A31" s="5" t="inlineStr">
        <is>
          <t>Check requirements against the current sources</t>
        </is>
      </c>
    </row>
    <row r="32">
      <c r="A32" s="3" t="inlineStr">
        <is>
          <t>Kenya Revenue Authority, including eTIMS and withholding tax: kra.go.ke</t>
        </is>
      </c>
    </row>
    <row r="33">
      <c r="A33" s="3" t="inlineStr">
        <is>
          <t>Office of the Data Protection Commissioner: odpc.go.ke</t>
        </is>
      </c>
    </row>
    <row r="34">
      <c r="A34" s="3" t="inlineStr">
        <is>
          <t>Data Protection Act, 2019, Tax Procedures Act and other legislation: Kenya Law, kenyalaw.org</t>
        </is>
      </c>
    </row>
    <row r="35">
      <c r="A35" s="3" t="inlineStr">
        <is>
          <t>Safaricom M-Pesa APIs (Daraja): developer.safaricom.co.ke</t>
        </is>
      </c>
    </row>
    <row r="37" ht="28" customHeight="1">
      <c r="A37" s="7" t="inlineStr">
        <is>
          <t>This is a procurement aid, not tax or legal advice; confirm current requirements with KRA guidance, your tax adviser, your auditors and your counsel.</t>
        </is>
      </c>
    </row>
  </sheetData>
  <pageMargins left="0.75" right="0.75" top="1" bottom="1" header="0.5" footer="0.5"/>
  <pageSetup orientation="portrait"/>
</worksheet>
</file>

<file path=xl/worksheets/sheet2.xml><?xml version="1.0" encoding="utf-8"?>
<worksheet xmlns="http://schemas.openxmlformats.org/spreadsheetml/2006/main">
  <sheetPr>
    <outlinePr summaryBelow="1" summaryRight="1"/>
    <pageSetUpPr fitToPage="1"/>
  </sheetPr>
  <dimension ref="A1:P55"/>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44" customWidth="1" min="3" max="3"/>
    <col width="40" customWidth="1" min="4" max="4"/>
    <col width="44" customWidth="1" min="5" max="5"/>
    <col width="30" customWidth="1" min="6" max="6"/>
    <col width="10" customWidth="1" min="7" max="7"/>
    <col width="10" customWidth="1" min="8" max="8"/>
    <col width="9" customWidth="1" min="9" max="9"/>
    <col width="12" customWidth="1" min="10" max="10"/>
    <col width="12" customWidth="1" min="11" max="11"/>
    <col width="12" customWidth="1" min="12" max="12"/>
    <col width="13" customWidth="1" min="13" max="13"/>
    <col width="13" customWidth="1" min="14" max="14"/>
    <col width="13" customWidth="1" min="15" max="15"/>
    <col width="28" customWidth="1" min="16" max="16"/>
  </cols>
  <sheetData>
    <row r="1" ht="21" customHeight="1">
      <c r="A1" s="8" t="inlineStr">
        <is>
          <t>Expense management software RFP checklist: requirements and scores</t>
        </is>
      </c>
    </row>
    <row r="2">
      <c r="A2" s="9" t="inlineStr">
        <is>
          <t>Yellow cells are yours to fill in: Priority, an optional Weight override, a 0-5 score per vendor and Notes. Columns I and M-O are formulas. Row 5 is a worked example and is not counted.</t>
        </is>
      </c>
    </row>
    <row r="4" ht="32" customHeight="1">
      <c r="A4" s="10" t="inlineStr">
        <is>
          <t>ID</t>
        </is>
      </c>
      <c r="B4" s="10" t="inlineStr">
        <is>
          <t>Area</t>
        </is>
      </c>
      <c r="C4" s="10" t="inlineStr">
        <is>
          <t>Requirement</t>
        </is>
      </c>
      <c r="D4" s="10" t="inlineStr">
        <is>
          <t>Why it matters in Kenya</t>
        </is>
      </c>
      <c r="E4" s="10" t="inlineStr">
        <is>
          <t>Ask the vendor</t>
        </is>
      </c>
      <c r="F4" s="10" t="inlineStr">
        <is>
          <t>Evidence to request</t>
        </is>
      </c>
      <c r="G4" s="10" t="inlineStr">
        <is>
          <t>Priority</t>
        </is>
      </c>
      <c r="H4" s="10" t="inlineStr">
        <is>
          <t>Weight override</t>
        </is>
      </c>
      <c r="I4" s="10" t="inlineStr">
        <is>
          <t>Weight used</t>
        </is>
      </c>
      <c r="J4" s="10">
        <f>"Score: "&amp;'Scoring summary'!$B$4</f>
        <v/>
      </c>
      <c r="K4" s="10">
        <f>"Score: "&amp;'Scoring summary'!$C$4</f>
        <v/>
      </c>
      <c r="L4" s="10">
        <f>"Score: "&amp;'Scoring summary'!$D$4</f>
        <v/>
      </c>
      <c r="M4" s="10">
        <f>"Weighted: "&amp;'Scoring summary'!$B$4</f>
        <v/>
      </c>
      <c r="N4" s="10">
        <f>"Weighted: "&amp;'Scoring summary'!$C$4</f>
        <v/>
      </c>
      <c r="O4" s="10">
        <f>"Weighted: "&amp;'Scoring summary'!$D$4</f>
        <v/>
      </c>
      <c r="P4" s="10" t="inlineStr">
        <is>
          <t>Notes</t>
        </is>
      </c>
    </row>
    <row r="5" ht="42.6" customHeight="1">
      <c r="A5" s="11" t="inlineStr">
        <is>
          <t>EX</t>
        </is>
      </c>
      <c r="B5" s="12" t="inlineStr">
        <is>
          <t>Example (not counted)</t>
        </is>
      </c>
      <c r="C5" s="12" t="inlineStr">
        <is>
          <t>Example: routes a supplier invoice above KES 500,000 to the CFO automatically</t>
        </is>
      </c>
      <c r="D5" s="12" t="inlineStr">
        <is>
          <t>Shows the expected format: a short reason tied to Kenyan practice.</t>
        </is>
      </c>
      <c r="E5" s="12" t="inlineStr">
        <is>
          <t>Shows the expected format: one direct question a vendor must answer.</t>
        </is>
      </c>
      <c r="F5" s="12" t="inlineStr">
        <is>
          <t>What proof to ask for</t>
        </is>
      </c>
      <c r="G5" s="11" t="inlineStr">
        <is>
          <t>Must</t>
        </is>
      </c>
      <c r="H5" s="11" t="n"/>
      <c r="I5" s="11">
        <f>IF(ISNUMBER(H5),H5,IF(G5="Must",'Scoring summary'!$B$28,IF(G5="Should",'Scoring summary'!$B$29,IF(G5="Could",'Scoring summary'!$B$30,0))))</f>
        <v/>
      </c>
      <c r="J5" s="11" t="n">
        <v>4</v>
      </c>
      <c r="K5" s="11" t="n">
        <v>2</v>
      </c>
      <c r="L5" s="11" t="n">
        <v>5</v>
      </c>
      <c r="M5" s="13">
        <f>IF(ISNUMBER(J5),J5*$I5,"")</f>
        <v/>
      </c>
      <c r="N5" s="13">
        <f>IF(ISNUMBER(K5),K5*$I5,"")</f>
        <v/>
      </c>
      <c r="O5" s="13">
        <f>IF(ISNUMBER(L5),L5*$I5,"")</f>
        <v/>
      </c>
      <c r="P5" s="12" t="inlineStr">
        <is>
          <t>Scores: 0 = not available ... 5 = exceeds, proven in production</t>
        </is>
      </c>
    </row>
    <row r="6" ht="55.8" customHeight="1">
      <c r="A6" s="14" t="inlineStr">
        <is>
          <t>R1.1</t>
        </is>
      </c>
      <c r="B6" s="15" t="inlineStr">
        <is>
          <t>1. Request types and capture</t>
        </is>
      </c>
      <c r="C6" s="15" t="inlineStr">
        <is>
          <t>Petty cash requests, with a float per custodian or department and a limit per request</t>
        </is>
      </c>
      <c r="D6" s="15" t="inlineStr">
        <is>
          <t>Petty cash is where small, frequent payments escape control. Floats and limits need to be enforced by the system, not by a custodian's memory.</t>
        </is>
      </c>
      <c r="E6" s="15" t="inlineStr">
        <is>
          <t>Raise a petty cash request above the limit. What stops it, and who can change the float and the limit?</t>
        </is>
      </c>
      <c r="F6" s="15" t="inlineStr">
        <is>
          <t>Petty cash configuration screen; blocked over-limit request</t>
        </is>
      </c>
      <c r="G6" s="16" t="inlineStr">
        <is>
          <t>Must</t>
        </is>
      </c>
      <c r="H6" s="16" t="n"/>
      <c r="I6" s="14">
        <f>IF(ISNUMBER(H6),H6,IF(G6="Must",'Scoring summary'!$B$28,IF(G6="Should",'Scoring summary'!$B$29,IF(G6="Could",'Scoring summary'!$B$30,0))))</f>
        <v/>
      </c>
      <c r="J6" s="16" t="n"/>
      <c r="K6" s="16" t="n"/>
      <c r="L6" s="16" t="n"/>
      <c r="M6" s="17">
        <f>IF(ISNUMBER(J6),J6*$I6,"")</f>
        <v/>
      </c>
      <c r="N6" s="17">
        <f>IF(ISNUMBER(K6),K6*$I6,"")</f>
        <v/>
      </c>
      <c r="O6" s="17">
        <f>IF(ISNUMBER(L6),L6*$I6,"")</f>
        <v/>
      </c>
      <c r="P6" s="18" t="n"/>
    </row>
    <row r="7" ht="42.59999999999999" customHeight="1">
      <c r="A7" s="14" t="inlineStr">
        <is>
          <t>R1.2</t>
        </is>
      </c>
      <c r="B7" s="15" t="inlineStr">
        <is>
          <t>1. Request types and capture</t>
        </is>
      </c>
      <c r="C7" s="15" t="inlineStr">
        <is>
          <t>Staff reimbursement claims, with a receipt attached to each line</t>
        </is>
      </c>
      <c r="D7" s="15" t="inlineStr">
        <is>
          <t>Reimbursements paid without receipts are a common audit finding, and the expense may not be deductible without a valid tax invoice.</t>
        </is>
      </c>
      <c r="E7" s="15" t="inlineStr">
        <is>
          <t>Submit a claim with one line missing its receipt. Can it move forward?</t>
        </is>
      </c>
      <c r="F7" s="15" t="inlineStr">
        <is>
          <t>Live demo of a claim with a missing receipt</t>
        </is>
      </c>
      <c r="G7" s="16" t="inlineStr">
        <is>
          <t>Must</t>
        </is>
      </c>
      <c r="H7" s="16" t="n"/>
      <c r="I7" s="14">
        <f>IF(ISNUMBER(H7),H7,IF(G7="Must",'Scoring summary'!$B$28,IF(G7="Should",'Scoring summary'!$B$29,IF(G7="Could",'Scoring summary'!$B$30,0))))</f>
        <v/>
      </c>
      <c r="J7" s="16" t="n"/>
      <c r="K7" s="16" t="n"/>
      <c r="L7" s="16" t="n"/>
      <c r="M7" s="17">
        <f>IF(ISNUMBER(J7),J7*$I7,"")</f>
        <v/>
      </c>
      <c r="N7" s="17">
        <f>IF(ISNUMBER(K7),K7*$I7,"")</f>
        <v/>
      </c>
      <c r="O7" s="17">
        <f>IF(ISNUMBER(L7),L7*$I7,"")</f>
        <v/>
      </c>
      <c r="P7" s="18" t="n"/>
    </row>
    <row r="8" ht="42.59999999999999" customHeight="1">
      <c r="A8" s="14" t="inlineStr">
        <is>
          <t>R1.3</t>
        </is>
      </c>
      <c r="B8" s="15" t="inlineStr">
        <is>
          <t>1. Request types and capture</t>
        </is>
      </c>
      <c r="C8" s="15" t="inlineStr">
        <is>
          <t>Supplier invoice payment requests, with the invoice, purchase order or contract and delivery evidence attached</t>
        </is>
      </c>
      <c r="D8" s="15" t="inlineStr">
        <is>
          <t>Paying an invoice without the order and delivery evidence invites duplicate and fictitious supplier payments.</t>
        </is>
      </c>
      <c r="E8" s="15" t="inlineStr">
        <is>
          <t>Which documents are mandatory for a supplier invoice request, and who configures that list?</t>
        </is>
      </c>
      <c r="F8" s="15" t="inlineStr">
        <is>
          <t>Supplier invoice request form; document checklist configuration</t>
        </is>
      </c>
      <c r="G8" s="16" t="inlineStr">
        <is>
          <t>Must</t>
        </is>
      </c>
      <c r="H8" s="16" t="n"/>
      <c r="I8" s="14">
        <f>IF(ISNUMBER(H8),H8,IF(G8="Must",'Scoring summary'!$B$28,IF(G8="Should",'Scoring summary'!$B$29,IF(G8="Could",'Scoring summary'!$B$30,0))))</f>
        <v/>
      </c>
      <c r="J8" s="16" t="n"/>
      <c r="K8" s="16" t="n"/>
      <c r="L8" s="16" t="n"/>
      <c r="M8" s="17">
        <f>IF(ISNUMBER(J8),J8*$I8,"")</f>
        <v/>
      </c>
      <c r="N8" s="17">
        <f>IF(ISNUMBER(K8),K8*$I8,"")</f>
        <v/>
      </c>
      <c r="O8" s="17">
        <f>IF(ISNUMBER(L8),L8*$I8,"")</f>
        <v/>
      </c>
      <c r="P8" s="18" t="n"/>
    </row>
    <row r="9" ht="42.59999999999999" customHeight="1">
      <c r="A9" s="14" t="inlineStr">
        <is>
          <t>R1.4</t>
        </is>
      </c>
      <c r="B9" s="15" t="inlineStr">
        <is>
          <t>1. Request types and capture</t>
        </is>
      </c>
      <c r="C9" s="15" t="inlineStr">
        <is>
          <t>Direct (cashbook) payment requests for payments that do not start from a supplier invoice</t>
        </is>
      </c>
      <c r="D9" s="15" t="inlineStr">
        <is>
          <t>Statutory payments, refunds and one-off payments still need an approval trail, not a cheque signed on request.</t>
        </is>
      </c>
      <c r="E9" s="15" t="inlineStr">
        <is>
          <t>Show a cashbook payment request from submission to payment. Does it follow its own approval chain?</t>
        </is>
      </c>
      <c r="F9" s="15" t="inlineStr">
        <is>
          <t>Demo of a cashbook payment request</t>
        </is>
      </c>
      <c r="G9" s="16" t="inlineStr">
        <is>
          <t>Should</t>
        </is>
      </c>
      <c r="H9" s="16" t="n"/>
      <c r="I9" s="14">
        <f>IF(ISNUMBER(H9),H9,IF(G9="Must",'Scoring summary'!$B$28,IF(G9="Should",'Scoring summary'!$B$29,IF(G9="Could",'Scoring summary'!$B$30,0))))</f>
        <v/>
      </c>
      <c r="J9" s="16" t="n"/>
      <c r="K9" s="16" t="n"/>
      <c r="L9" s="16" t="n"/>
      <c r="M9" s="17">
        <f>IF(ISNUMBER(J9),J9*$I9,"")</f>
        <v/>
      </c>
      <c r="N9" s="17">
        <f>IF(ISNUMBER(K9),K9*$I9,"")</f>
        <v/>
      </c>
      <c r="O9" s="17">
        <f>IF(ISNUMBER(L9),L9*$I9,"")</f>
        <v/>
      </c>
      <c r="P9" s="18" t="n"/>
    </row>
    <row r="10" ht="55.8" customHeight="1">
      <c r="A10" s="14" t="inlineStr">
        <is>
          <t>R1.5</t>
        </is>
      </c>
      <c r="B10" s="15" t="inlineStr">
        <is>
          <t>1. Request types and capture</t>
        </is>
      </c>
      <c r="C10" s="15" t="inlineStr">
        <is>
          <t>Imprest issue, surrender and ageing, blocking a second imprest while one is outstanding</t>
        </is>
      </c>
      <c r="D10" s="15" t="inlineStr">
        <is>
          <t>Public-sector and many NGO and bank policies require an imprest to be surrendered before another is issued. Unsurrendered imprest is a recurring audit issue.</t>
        </is>
      </c>
      <c r="E10" s="15" t="inlineStr">
        <is>
          <t>Is imprest a built-in request type or a configuration? Issue an imprest, try to issue a second, then surrender the first with receipts and a refund.</t>
        </is>
      </c>
      <c r="F10" s="15" t="inlineStr">
        <is>
          <t>Imprest module demo; unsurrendered imprest ageing report</t>
        </is>
      </c>
      <c r="G10" s="16" t="inlineStr">
        <is>
          <t>Should</t>
        </is>
      </c>
      <c r="H10" s="16" t="n"/>
      <c r="I10" s="14">
        <f>IF(ISNUMBER(H10),H10,IF(G10="Must",'Scoring summary'!$B$28,IF(G10="Should",'Scoring summary'!$B$29,IF(G10="Could",'Scoring summary'!$B$30,0))))</f>
        <v/>
      </c>
      <c r="J10" s="16" t="n"/>
      <c r="K10" s="16" t="n"/>
      <c r="L10" s="16" t="n"/>
      <c r="M10" s="17">
        <f>IF(ISNUMBER(J10),J10*$I10,"")</f>
        <v/>
      </c>
      <c r="N10" s="17">
        <f>IF(ISNUMBER(K10),K10*$I10,"")</f>
        <v/>
      </c>
      <c r="O10" s="17">
        <f>IF(ISNUMBER(L10),L10*$I10,"")</f>
        <v/>
      </c>
      <c r="P10" s="18" t="n"/>
    </row>
    <row r="11" ht="42.59999999999999" customHeight="1">
      <c r="A11" s="14" t="inlineStr">
        <is>
          <t>R1.6</t>
        </is>
      </c>
      <c r="B11" s="15" t="inlineStr">
        <is>
          <t>1. Request types and capture</t>
        </is>
      </c>
      <c r="C11" s="15" t="inlineStr">
        <is>
          <t>Per diem and travel advances calculated from configurable rates by grade and destination</t>
        </is>
      </c>
      <c r="D11" s="15" t="inlineStr">
        <is>
          <t>Per diem rates vary by staff grade, location and, for NGOs, donor rules. Manual calculation produces errors and disputes.</t>
        </is>
      </c>
      <c r="E11" s="15" t="inlineStr">
        <is>
          <t>Where are per diem rates held, who maintains them, and is the calculation shown on the request?</t>
        </is>
      </c>
      <c r="F11" s="15" t="inlineStr">
        <is>
          <t>Rate table configuration; sample per diem request</t>
        </is>
      </c>
      <c r="G11" s="16" t="inlineStr">
        <is>
          <t>Could</t>
        </is>
      </c>
      <c r="H11" s="16" t="n"/>
      <c r="I11" s="14">
        <f>IF(ISNUMBER(H11),H11,IF(G11="Must",'Scoring summary'!$B$28,IF(G11="Should",'Scoring summary'!$B$29,IF(G11="Could",'Scoring summary'!$B$30,0))))</f>
        <v/>
      </c>
      <c r="J11" s="16" t="n"/>
      <c r="K11" s="16" t="n"/>
      <c r="L11" s="16" t="n"/>
      <c r="M11" s="17">
        <f>IF(ISNUMBER(J11),J11*$I11,"")</f>
        <v/>
      </c>
      <c r="N11" s="17">
        <f>IF(ISNUMBER(K11),K11*$I11,"")</f>
        <v/>
      </c>
      <c r="O11" s="17">
        <f>IF(ISNUMBER(L11),L11*$I11,"")</f>
        <v/>
      </c>
      <c r="P11" s="18" t="n"/>
    </row>
    <row r="12" ht="42.59999999999999" customHeight="1">
      <c r="A12" s="14" t="inlineStr">
        <is>
          <t>R1.7</t>
        </is>
      </c>
      <c r="B12" s="15" t="inlineStr">
        <is>
          <t>1. Request types and capture</t>
        </is>
      </c>
      <c r="C12" s="15" t="inlineStr">
        <is>
          <t>Request capture from a phone or browser, with required fields and attachments enforced per request type</t>
        </is>
      </c>
      <c r="D12" s="15" t="inlineStr">
        <is>
          <t>Field staff raise requests away from the office. Incomplete requests are the main cause of returns and delay.</t>
        </is>
      </c>
      <c r="E12" s="15" t="inlineStr">
        <is>
          <t>Raise a request from a phone and attach a photo of a receipt. What does the approver see?</t>
        </is>
      </c>
      <c r="F12" s="15" t="inlineStr">
        <is>
          <t>Mobile browser or app demo; required-field configuration</t>
        </is>
      </c>
      <c r="G12" s="16" t="inlineStr">
        <is>
          <t>Must</t>
        </is>
      </c>
      <c r="H12" s="16" t="n"/>
      <c r="I12" s="14">
        <f>IF(ISNUMBER(H12),H12,IF(G12="Must",'Scoring summary'!$B$28,IF(G12="Should",'Scoring summary'!$B$29,IF(G12="Could",'Scoring summary'!$B$30,0))))</f>
        <v/>
      </c>
      <c r="J12" s="16" t="n"/>
      <c r="K12" s="16" t="n"/>
      <c r="L12" s="16" t="n"/>
      <c r="M12" s="17">
        <f>IF(ISNUMBER(J12),J12*$I12,"")</f>
        <v/>
      </c>
      <c r="N12" s="17">
        <f>IF(ISNUMBER(K12),K12*$I12,"")</f>
        <v/>
      </c>
      <c r="O12" s="17">
        <f>IF(ISNUMBER(L12),L12*$I12,"")</f>
        <v/>
      </c>
      <c r="P12" s="18" t="n"/>
    </row>
    <row r="13" ht="42.59999999999999" customHeight="1">
      <c r="A13" s="14" t="inlineStr">
        <is>
          <t>R2.1</t>
        </is>
      </c>
      <c r="B13" s="15" t="inlineStr">
        <is>
          <t>2. Approval routing and delegation</t>
        </is>
      </c>
      <c r="C13" s="15" t="inlineStr">
        <is>
          <t>Approval chains resolved by department, request type and amount, configured by finance without code</t>
        </is>
      </c>
      <c r="D13" s="15" t="inlineStr">
        <is>
          <t>Delegated authority differs by department and payment type. A chain the vendor must change for you becomes a bottleneck and a cost.</t>
        </is>
      </c>
      <c r="E13" s="15" t="inlineStr">
        <is>
          <t>Add an approver to one department's chain during the demo. Who can make that change, and is it logged?</t>
        </is>
      </c>
      <c r="F13" s="15" t="inlineStr">
        <is>
          <t>Live configuration demo; chain change history</t>
        </is>
      </c>
      <c r="G13" s="16" t="inlineStr">
        <is>
          <t>Must</t>
        </is>
      </c>
      <c r="H13" s="16" t="n"/>
      <c r="I13" s="14">
        <f>IF(ISNUMBER(H13),H13,IF(G13="Must",'Scoring summary'!$B$28,IF(G13="Should",'Scoring summary'!$B$29,IF(G13="Could",'Scoring summary'!$B$30,0))))</f>
        <v/>
      </c>
      <c r="J13" s="16" t="n"/>
      <c r="K13" s="16" t="n"/>
      <c r="L13" s="16" t="n"/>
      <c r="M13" s="17">
        <f>IF(ISNUMBER(J13),J13*$I13,"")</f>
        <v/>
      </c>
      <c r="N13" s="17">
        <f>IF(ISNUMBER(K13),K13*$I13,"")</f>
        <v/>
      </c>
      <c r="O13" s="17">
        <f>IF(ISNUMBER(L13),L13*$I13,"")</f>
        <v/>
      </c>
      <c r="P13" s="18" t="n"/>
    </row>
    <row r="14" ht="42.59999999999999" customHeight="1">
      <c r="A14" s="14" t="inlineStr">
        <is>
          <t>R2.2</t>
        </is>
      </c>
      <c r="B14" s="15" t="inlineStr">
        <is>
          <t>2. Approval routing and delegation</t>
        </is>
      </c>
      <c r="C14" s="15" t="inlineStr">
        <is>
          <t>Amount thresholds in KES that change the approval chain, with threshold changes approved and logged</t>
        </is>
      </c>
      <c r="D14" s="15" t="inlineStr">
        <is>
          <t>Approvals above an approver's authority limit are a standard internal audit finding in Kenyan banks, NGOs and enterprises.</t>
        </is>
      </c>
      <c r="E14" s="15" t="inlineStr">
        <is>
          <t>Route three requests of rising amounts and show each reach a different chain. Who can change a threshold, and is that change maker-checked?</t>
        </is>
      </c>
      <c r="F14" s="15" t="inlineStr">
        <is>
          <t>Threshold configuration; routing test with three amounts</t>
        </is>
      </c>
      <c r="G14" s="16" t="inlineStr">
        <is>
          <t>Must</t>
        </is>
      </c>
      <c r="H14" s="16" t="n"/>
      <c r="I14" s="14">
        <f>IF(ISNUMBER(H14),H14,IF(G14="Must",'Scoring summary'!$B$28,IF(G14="Should",'Scoring summary'!$B$29,IF(G14="Could",'Scoring summary'!$B$30,0))))</f>
        <v/>
      </c>
      <c r="J14" s="16" t="n"/>
      <c r="K14" s="16" t="n"/>
      <c r="L14" s="16" t="n"/>
      <c r="M14" s="17">
        <f>IF(ISNUMBER(J14),J14*$I14,"")</f>
        <v/>
      </c>
      <c r="N14" s="17">
        <f>IF(ISNUMBER(K14),K14*$I14,"")</f>
        <v/>
      </c>
      <c r="O14" s="17">
        <f>IF(ISNUMBER(L14),L14*$I14,"")</f>
        <v/>
      </c>
      <c r="P14" s="18" t="n"/>
    </row>
    <row r="15" ht="42.59999999999999" customHeight="1">
      <c r="A15" s="14" t="inlineStr">
        <is>
          <t>R2.3</t>
        </is>
      </c>
      <c r="B15" s="15" t="inlineStr">
        <is>
          <t>2. Approval routing and delegation</t>
        </is>
      </c>
      <c r="C15" s="15" t="inlineStr">
        <is>
          <t>Segregation of duties: no one can raise and approve the same request, or approve and release its payment</t>
        </is>
      </c>
      <c r="D15" s="15" t="inlineStr">
        <is>
          <t>Separating request, approval and payment is a basic financial control that auditors, donors and regulators test.</t>
        </is>
      </c>
      <c r="E15" s="15" t="inlineStr">
        <is>
          <t>Try to approve your own request, and to approve and pay the same request. Show what stops it.</t>
        </is>
      </c>
      <c r="F15" s="15" t="inlineStr">
        <is>
          <t>Demo of a blocked self-approval; written control description</t>
        </is>
      </c>
      <c r="G15" s="16" t="inlineStr">
        <is>
          <t>Must</t>
        </is>
      </c>
      <c r="H15" s="16" t="n"/>
      <c r="I15" s="14">
        <f>IF(ISNUMBER(H15),H15,IF(G15="Must",'Scoring summary'!$B$28,IF(G15="Should",'Scoring summary'!$B$29,IF(G15="Could",'Scoring summary'!$B$30,0))))</f>
        <v/>
      </c>
      <c r="J15" s="16" t="n"/>
      <c r="K15" s="16" t="n"/>
      <c r="L15" s="16" t="n"/>
      <c r="M15" s="17">
        <f>IF(ISNUMBER(J15),J15*$I15,"")</f>
        <v/>
      </c>
      <c r="N15" s="17">
        <f>IF(ISNUMBER(K15),K15*$I15,"")</f>
        <v/>
      </c>
      <c r="O15" s="17">
        <f>IF(ISNUMBER(L15),L15*$I15,"")</f>
        <v/>
      </c>
      <c r="P15" s="18" t="n"/>
    </row>
    <row r="16" ht="42.59999999999999" customHeight="1">
      <c r="A16" s="14" t="inlineStr">
        <is>
          <t>R2.4</t>
        </is>
      </c>
      <c r="B16" s="15" t="inlineStr">
        <is>
          <t>2. Approval routing and delegation</t>
        </is>
      </c>
      <c r="C16" s="15" t="inlineStr">
        <is>
          <t>Time-bound delegation of approval authority during leave or absence, recorded against each approval</t>
        </is>
      </c>
      <c r="D16" s="15" t="inlineStr">
        <is>
          <t>Approvals stall when an approver is on leave, and informal password sharing is a serious control failure.</t>
        </is>
      </c>
      <c r="E16" s="15" t="inlineStr">
        <is>
          <t>Set a delegate for two weeks. Does the record show the delegate approved on behalf of the original approver?</t>
        </is>
      </c>
      <c r="F16" s="15" t="inlineStr">
        <is>
          <t>Delegation screen; audit entry for a delegated approval</t>
        </is>
      </c>
      <c r="G16" s="16" t="inlineStr">
        <is>
          <t>Must</t>
        </is>
      </c>
      <c r="H16" s="16" t="n"/>
      <c r="I16" s="14">
        <f>IF(ISNUMBER(H16),H16,IF(G16="Must",'Scoring summary'!$B$28,IF(G16="Should",'Scoring summary'!$B$29,IF(G16="Could",'Scoring summary'!$B$30,0))))</f>
        <v/>
      </c>
      <c r="J16" s="16" t="n"/>
      <c r="K16" s="16" t="n"/>
      <c r="L16" s="16" t="n"/>
      <c r="M16" s="17">
        <f>IF(ISNUMBER(J16),J16*$I16,"")</f>
        <v/>
      </c>
      <c r="N16" s="17">
        <f>IF(ISNUMBER(K16),K16*$I16,"")</f>
        <v/>
      </c>
      <c r="O16" s="17">
        <f>IF(ISNUMBER(L16),L16*$I16,"")</f>
        <v/>
      </c>
      <c r="P16" s="18" t="n"/>
    </row>
    <row r="17" ht="42.59999999999999" customHeight="1">
      <c r="A17" s="14" t="inlineStr">
        <is>
          <t>R2.5</t>
        </is>
      </c>
      <c r="B17" s="15" t="inlineStr">
        <is>
          <t>2. Approval routing and delegation</t>
        </is>
      </c>
      <c r="C17" s="15" t="inlineStr">
        <is>
          <t>Return for correction and rejection, each with a mandatory reason</t>
        </is>
      </c>
      <c r="D17" s="15" t="inlineStr">
        <is>
          <t>Reasons tell requesters what to fix and give audit a record of why a payment was refused.</t>
        </is>
      </c>
      <c r="E17" s="15" t="inlineStr">
        <is>
          <t>Return one request and reject another. Are reasons mandatory and reportable?</t>
        </is>
      </c>
      <c r="F17" s="15" t="inlineStr">
        <is>
          <t>Return and rejection demo; reasons report</t>
        </is>
      </c>
      <c r="G17" s="16" t="inlineStr">
        <is>
          <t>Must</t>
        </is>
      </c>
      <c r="H17" s="16" t="n"/>
      <c r="I17" s="14">
        <f>IF(ISNUMBER(H17),H17,IF(G17="Must",'Scoring summary'!$B$28,IF(G17="Should",'Scoring summary'!$B$29,IF(G17="Could",'Scoring summary'!$B$30,0))))</f>
        <v/>
      </c>
      <c r="J17" s="16" t="n"/>
      <c r="K17" s="16" t="n"/>
      <c r="L17" s="16" t="n"/>
      <c r="M17" s="17">
        <f>IF(ISNUMBER(J17),J17*$I17,"")</f>
        <v/>
      </c>
      <c r="N17" s="17">
        <f>IF(ISNUMBER(K17),K17*$I17,"")</f>
        <v/>
      </c>
      <c r="O17" s="17">
        <f>IF(ISNUMBER(L17),L17*$I17,"")</f>
        <v/>
      </c>
      <c r="P17" s="18" t="n"/>
    </row>
    <row r="18" ht="42.59999999999999" customHeight="1">
      <c r="A18" s="14" t="inlineStr">
        <is>
          <t>R2.6</t>
        </is>
      </c>
      <c r="B18" s="15" t="inlineStr">
        <is>
          <t>2. Approval routing and delegation</t>
        </is>
      </c>
      <c r="C18" s="15" t="inlineStr">
        <is>
          <t>Cost centre, project, budget line or donor grant captured on each request and visible at approval</t>
        </is>
      </c>
      <c r="D18" s="15" t="inlineStr">
        <is>
          <t>NGOs must charge spend to the right grant, and enterprises to the right budget. Approvers need to see the coding they are approving.</t>
        </is>
      </c>
      <c r="E18" s="15" t="inlineStr">
        <is>
          <t>Where is coding captured, can it be validated against a list, and does the approver see budget remaining?</t>
        </is>
      </c>
      <c r="F18" s="15" t="inlineStr">
        <is>
          <t>Coding fields; approval screen showing budget information</t>
        </is>
      </c>
      <c r="G18" s="16" t="inlineStr">
        <is>
          <t>Should</t>
        </is>
      </c>
      <c r="H18" s="16" t="n"/>
      <c r="I18" s="14">
        <f>IF(ISNUMBER(H18),H18,IF(G18="Must",'Scoring summary'!$B$28,IF(G18="Should",'Scoring summary'!$B$29,IF(G18="Could",'Scoring summary'!$B$30,0))))</f>
        <v/>
      </c>
      <c r="J18" s="16" t="n"/>
      <c r="K18" s="16" t="n"/>
      <c r="L18" s="16" t="n"/>
      <c r="M18" s="17">
        <f>IF(ISNUMBER(J18),J18*$I18,"")</f>
        <v/>
      </c>
      <c r="N18" s="17">
        <f>IF(ISNUMBER(K18),K18*$I18,"")</f>
        <v/>
      </c>
      <c r="O18" s="17">
        <f>IF(ISNUMBER(L18),L18*$I18,"")</f>
        <v/>
      </c>
      <c r="P18" s="18" t="n"/>
    </row>
    <row r="19" ht="42.59999999999999" customHeight="1">
      <c r="A19" s="14" t="inlineStr">
        <is>
          <t>R3.1</t>
        </is>
      </c>
      <c r="B19" s="15" t="inlineStr">
        <is>
          <t>3. SLA and escalation</t>
        </is>
      </c>
      <c r="C19" s="15" t="inlineStr">
        <is>
          <t>A deadline (SLA) on every approval stage, configurable per request type</t>
        </is>
      </c>
      <c r="D19" s="15" t="inlineStr">
        <is>
          <t>Requests left in an approver's queue delay supplier payments and staff refunds, and damage supplier relationships.</t>
        </is>
      </c>
      <c r="E19" s="15" t="inlineStr">
        <is>
          <t>Where are SLAs set, per stage and per request type? Can finance change them?</t>
        </is>
      </c>
      <c r="F19" s="15" t="inlineStr">
        <is>
          <t>SLA configuration screen</t>
        </is>
      </c>
      <c r="G19" s="16" t="inlineStr">
        <is>
          <t>Must</t>
        </is>
      </c>
      <c r="H19" s="16" t="n"/>
      <c r="I19" s="14">
        <f>IF(ISNUMBER(H19),H19,IF(G19="Must",'Scoring summary'!$B$28,IF(G19="Should",'Scoring summary'!$B$29,IF(G19="Could",'Scoring summary'!$B$30,0))))</f>
        <v/>
      </c>
      <c r="J19" s="16" t="n"/>
      <c r="K19" s="16" t="n"/>
      <c r="L19" s="16" t="n"/>
      <c r="M19" s="17">
        <f>IF(ISNUMBER(J19),J19*$I19,"")</f>
        <v/>
      </c>
      <c r="N19" s="17">
        <f>IF(ISNUMBER(K19),K19*$I19,"")</f>
        <v/>
      </c>
      <c r="O19" s="17">
        <f>IF(ISNUMBER(L19),L19*$I19,"")</f>
        <v/>
      </c>
      <c r="P19" s="18" t="n"/>
    </row>
    <row r="20" ht="42.59999999999999" customHeight="1">
      <c r="A20" s="14" t="inlineStr">
        <is>
          <t>R3.2</t>
        </is>
      </c>
      <c r="B20" s="15" t="inlineStr">
        <is>
          <t>3. SLA and escalation</t>
        </is>
      </c>
      <c r="C20" s="15" t="inlineStr">
        <is>
          <t>Automatic escalation of overdue approvals to the next approver or a supervisor, recorded in the audit trail</t>
        </is>
      </c>
      <c r="D20" s="15" t="inlineStr">
        <is>
          <t>Without automatic escalation someone has to chase approvals by phone, and nothing records why a payment was late.</t>
        </is>
      </c>
      <c r="E20" s="15" t="inlineStr">
        <is>
          <t>Let an approval pass its deadline. Who is alerted, where does the request go, and what is recorded?</t>
        </is>
      </c>
      <c r="F20" s="15" t="inlineStr">
        <is>
          <t>Escalation demo; audit entry for an escalation</t>
        </is>
      </c>
      <c r="G20" s="16" t="inlineStr">
        <is>
          <t>Must</t>
        </is>
      </c>
      <c r="H20" s="16" t="n"/>
      <c r="I20" s="14">
        <f>IF(ISNUMBER(H20),H20,IF(G20="Must",'Scoring summary'!$B$28,IF(G20="Should",'Scoring summary'!$B$29,IF(G20="Could",'Scoring summary'!$B$30,0))))</f>
        <v/>
      </c>
      <c r="J20" s="16" t="n"/>
      <c r="K20" s="16" t="n"/>
      <c r="L20" s="16" t="n"/>
      <c r="M20" s="17">
        <f>IF(ISNUMBER(J20),J20*$I20,"")</f>
        <v/>
      </c>
      <c r="N20" s="17">
        <f>IF(ISNUMBER(K20),K20*$I20,"")</f>
        <v/>
      </c>
      <c r="O20" s="17">
        <f>IF(ISNUMBER(L20),L20*$I20,"")</f>
        <v/>
      </c>
      <c r="P20" s="18" t="n"/>
    </row>
    <row r="21" ht="29.4" customHeight="1">
      <c r="A21" s="14" t="inlineStr">
        <is>
          <t>R3.3</t>
        </is>
      </c>
      <c r="B21" s="15" t="inlineStr">
        <is>
          <t>3. SLA and escalation</t>
        </is>
      </c>
      <c r="C21" s="15" t="inlineStr">
        <is>
          <t>Reminders to approvers by email or in the tools they use</t>
        </is>
      </c>
      <c r="D21" s="15" t="inlineStr">
        <is>
          <t>Approvers who are not told about pending requests do not act on them.</t>
        </is>
      </c>
      <c r="E21" s="15" t="inlineStr">
        <is>
          <t>Which notifications are sent, on which events, and can the templates be edited?</t>
        </is>
      </c>
      <c r="F21" s="15" t="inlineStr">
        <is>
          <t>Notification settings; sample notification</t>
        </is>
      </c>
      <c r="G21" s="16" t="inlineStr">
        <is>
          <t>Should</t>
        </is>
      </c>
      <c r="H21" s="16" t="n"/>
      <c r="I21" s="14">
        <f>IF(ISNUMBER(H21),H21,IF(G21="Must",'Scoring summary'!$B$28,IF(G21="Should",'Scoring summary'!$B$29,IF(G21="Could",'Scoring summary'!$B$30,0))))</f>
        <v/>
      </c>
      <c r="J21" s="16" t="n"/>
      <c r="K21" s="16" t="n"/>
      <c r="L21" s="16" t="n"/>
      <c r="M21" s="17">
        <f>IF(ISNUMBER(J21),J21*$I21,"")</f>
        <v/>
      </c>
      <c r="N21" s="17">
        <f>IF(ISNUMBER(K21),K21*$I21,"")</f>
        <v/>
      </c>
      <c r="O21" s="17">
        <f>IF(ISNUMBER(L21),L21*$I21,"")</f>
        <v/>
      </c>
      <c r="P21" s="18" t="n"/>
    </row>
    <row r="22" ht="29.4" customHeight="1">
      <c r="A22" s="14" t="inlineStr">
        <is>
          <t>R3.4</t>
        </is>
      </c>
      <c r="B22" s="15" t="inlineStr">
        <is>
          <t>3. SLA and escalation</t>
        </is>
      </c>
      <c r="C22" s="15" t="inlineStr">
        <is>
          <t>A live view of where every request is waiting, and for how long</t>
        </is>
      </c>
      <c r="D22" s="15" t="inlineStr">
        <is>
          <t>Finance needs to answer "where is my payment?" without emailing four people.</t>
        </is>
      </c>
      <c r="E22" s="15" t="inlineStr">
        <is>
          <t>Show all requests pending for more than three days, grouped by approver.</t>
        </is>
      </c>
      <c r="F22" s="15" t="inlineStr">
        <is>
          <t>Pending-requests dashboard or report</t>
        </is>
      </c>
      <c r="G22" s="16" t="inlineStr">
        <is>
          <t>Should</t>
        </is>
      </c>
      <c r="H22" s="16" t="n"/>
      <c r="I22" s="14">
        <f>IF(ISNUMBER(H22),H22,IF(G22="Must",'Scoring summary'!$B$28,IF(G22="Should",'Scoring summary'!$B$29,IF(G22="Could",'Scoring summary'!$B$30,0))))</f>
        <v/>
      </c>
      <c r="J22" s="16" t="n"/>
      <c r="K22" s="16" t="n"/>
      <c r="L22" s="16" t="n"/>
      <c r="M22" s="17">
        <f>IF(ISNUMBER(J22),J22*$I22,"")</f>
        <v/>
      </c>
      <c r="N22" s="17">
        <f>IF(ISNUMBER(K22),K22*$I22,"")</f>
        <v/>
      </c>
      <c r="O22" s="17">
        <f>IF(ISNUMBER(L22),L22*$I22,"")</f>
        <v/>
      </c>
      <c r="P22" s="18" t="n"/>
    </row>
    <row r="23" ht="55.8" customHeight="1">
      <c r="A23" s="14" t="inlineStr">
        <is>
          <t>R4.1</t>
        </is>
      </c>
      <c r="B23" s="15" t="inlineStr">
        <is>
          <t>4. Payments: M-Pesa and bank</t>
        </is>
      </c>
      <c r="C23" s="15" t="inlineStr">
        <is>
          <t>M-Pesa B2C payment on final approval for petty cash and staff reimbursements</t>
        </is>
      </c>
      <c r="D23" s="15" t="inlineStr">
        <is>
          <t>Most staff reimbursements in Kenya are paid on M-Pesa. A manual payment step after approval reintroduces the risk the system was meant to remove.</t>
        </is>
      </c>
      <c r="E23" s="15" t="inlineStr">
        <is>
          <t>Is M-Pesa B2C built in, or a file someone uploads to a portal? Which organisations in Kenya use it in production today?</t>
        </is>
      </c>
      <c r="F23" s="15" t="inlineStr">
        <is>
          <t>Test-environment B2C payment; production reference</t>
        </is>
      </c>
      <c r="G23" s="16" t="inlineStr">
        <is>
          <t>Must</t>
        </is>
      </c>
      <c r="H23" s="16" t="n"/>
      <c r="I23" s="14">
        <f>IF(ISNUMBER(H23),H23,IF(G23="Must",'Scoring summary'!$B$28,IF(G23="Should",'Scoring summary'!$B$29,IF(G23="Could",'Scoring summary'!$B$30,0))))</f>
        <v/>
      </c>
      <c r="J23" s="16" t="n"/>
      <c r="K23" s="16" t="n"/>
      <c r="L23" s="16" t="n"/>
      <c r="M23" s="17">
        <f>IF(ISNUMBER(J23),J23*$I23,"")</f>
        <v/>
      </c>
      <c r="N23" s="17">
        <f>IF(ISNUMBER(K23),K23*$I23,"")</f>
        <v/>
      </c>
      <c r="O23" s="17">
        <f>IF(ISNUMBER(L23),L23*$I23,"")</f>
        <v/>
      </c>
      <c r="P23" s="18" t="n"/>
    </row>
    <row r="24" ht="42.59999999999999" customHeight="1">
      <c r="A24" s="14" t="inlineStr">
        <is>
          <t>R4.2</t>
        </is>
      </c>
      <c r="B24" s="15" t="inlineStr">
        <is>
          <t>4. Payments: M-Pesa and bank</t>
        </is>
      </c>
      <c r="C24" s="15" t="inlineStr">
        <is>
          <t>M-Pesa B2B payment to suppliers' Paybill or Till numbers</t>
        </is>
      </c>
      <c r="D24" s="15" t="inlineStr">
        <is>
          <t>Many Kenyan suppliers are paid on Paybill or Till. Paying them outside the system breaks the audit trail.</t>
        </is>
      </c>
      <c r="E24" s="15" t="inlineStr">
        <is>
          <t>Is B2B supported today, or planned? How is the supplier's Paybill or Till number verified and protected from change?</t>
        </is>
      </c>
      <c r="F24" s="15" t="inlineStr">
        <is>
          <t>B2B payment demo; supplier payment-details change log</t>
        </is>
      </c>
      <c r="G24" s="16" t="inlineStr">
        <is>
          <t>Should</t>
        </is>
      </c>
      <c r="H24" s="16" t="n"/>
      <c r="I24" s="14">
        <f>IF(ISNUMBER(H24),H24,IF(G24="Must",'Scoring summary'!$B$28,IF(G24="Should",'Scoring summary'!$B$29,IF(G24="Could",'Scoring summary'!$B$30,0))))</f>
        <v/>
      </c>
      <c r="J24" s="16" t="n"/>
      <c r="K24" s="16" t="n"/>
      <c r="L24" s="16" t="n"/>
      <c r="M24" s="17">
        <f>IF(ISNUMBER(J24),J24*$I24,"")</f>
        <v/>
      </c>
      <c r="N24" s="17">
        <f>IF(ISNUMBER(K24),K24*$I24,"")</f>
        <v/>
      </c>
      <c r="O24" s="17">
        <f>IF(ISNUMBER(L24),L24*$I24,"")</f>
        <v/>
      </c>
      <c r="P24" s="18" t="n"/>
    </row>
    <row r="25" ht="42.59999999999999" customHeight="1">
      <c r="A25" s="14" t="inlineStr">
        <is>
          <t>R4.3</t>
        </is>
      </c>
      <c r="B25" s="15" t="inlineStr">
        <is>
          <t>4. Payments: M-Pesa and bank</t>
        </is>
      </c>
      <c r="C25" s="15" t="inlineStr">
        <is>
          <t>Payment status reconciliation: success, failure and reversal written back to the request with the payment reference</t>
        </is>
      </c>
      <c r="D25" s="15" t="inlineStr">
        <is>
          <t>Month-end reconciliation of M-Pesa statements against the ledger is slow manual work when statuses do not come back automatically.</t>
        </is>
      </c>
      <c r="E25" s="15" t="inlineStr">
        <is>
          <t>Show a failed payment and a successful one. Where is the M-Pesa reference stored, and how is a failed payment retried?</t>
        </is>
      </c>
      <c r="F25" s="15" t="inlineStr">
        <is>
          <t>Failed-payment demo; reconciliation report</t>
        </is>
      </c>
      <c r="G25" s="16" t="inlineStr">
        <is>
          <t>Must</t>
        </is>
      </c>
      <c r="H25" s="16" t="n"/>
      <c r="I25" s="14">
        <f>IF(ISNUMBER(H25),H25,IF(G25="Must",'Scoring summary'!$B$28,IF(G25="Should",'Scoring summary'!$B$29,IF(G25="Could",'Scoring summary'!$B$30,0))))</f>
        <v/>
      </c>
      <c r="J25" s="16" t="n"/>
      <c r="K25" s="16" t="n"/>
      <c r="L25" s="16" t="n"/>
      <c r="M25" s="17">
        <f>IF(ISNUMBER(J25),J25*$I25,"")</f>
        <v/>
      </c>
      <c r="N25" s="17">
        <f>IF(ISNUMBER(K25),K25*$I25,"")</f>
        <v/>
      </c>
      <c r="O25" s="17">
        <f>IF(ISNUMBER(L25),L25*$I25,"")</f>
        <v/>
      </c>
      <c r="P25" s="18" t="n"/>
    </row>
    <row r="26" ht="42.59999999999999" customHeight="1">
      <c r="A26" s="14" t="inlineStr">
        <is>
          <t>R4.4</t>
        </is>
      </c>
      <c r="B26" s="15" t="inlineStr">
        <is>
          <t>4. Payments: M-Pesa and bank</t>
        </is>
      </c>
      <c r="C26" s="15" t="inlineStr">
        <is>
          <t>Bank payments (EFT, RTGS or PesaLink) through a bank file or API, with status returned</t>
        </is>
      </c>
      <c r="D26" s="15" t="inlineStr">
        <is>
          <t>Large supplier payments usually go through the bank. A system that pays only on M-Pesa leaves part of the process on paper.</t>
        </is>
      </c>
      <c r="E26" s="15" t="inlineStr">
        <is>
          <t>Which banks and payment methods are integrated in production in Kenya today, and how does status come back?</t>
        </is>
      </c>
      <c r="F26" s="15" t="inlineStr">
        <is>
          <t>List of live bank integrations; sample bank file or API log</t>
        </is>
      </c>
      <c r="G26" s="16" t="inlineStr">
        <is>
          <t>Should</t>
        </is>
      </c>
      <c r="H26" s="16" t="n"/>
      <c r="I26" s="14">
        <f>IF(ISNUMBER(H26),H26,IF(G26="Must",'Scoring summary'!$B$28,IF(G26="Should",'Scoring summary'!$B$29,IF(G26="Could",'Scoring summary'!$B$30,0))))</f>
        <v/>
      </c>
      <c r="J26" s="16" t="n"/>
      <c r="K26" s="16" t="n"/>
      <c r="L26" s="16" t="n"/>
      <c r="M26" s="17">
        <f>IF(ISNUMBER(J26),J26*$I26,"")</f>
        <v/>
      </c>
      <c r="N26" s="17">
        <f>IF(ISNUMBER(K26),K26*$I26,"")</f>
        <v/>
      </c>
      <c r="O26" s="17">
        <f>IF(ISNUMBER(L26),L26*$I26,"")</f>
        <v/>
      </c>
      <c r="P26" s="18" t="n"/>
    </row>
    <row r="27" ht="29.4" customHeight="1">
      <c r="A27" s="14" t="inlineStr">
        <is>
          <t>R4.5</t>
        </is>
      </c>
      <c r="B27" s="15" t="inlineStr">
        <is>
          <t>4. Payments: M-Pesa and bank</t>
        </is>
      </c>
      <c r="C27" s="15" t="inlineStr">
        <is>
          <t>No payment of an unapproved or altered request, and controls against duplicate payment</t>
        </is>
      </c>
      <c r="D27" s="15" t="inlineStr">
        <is>
          <t>Duplicate and altered payments are among the most common expense frauds.</t>
        </is>
      </c>
      <c r="E27" s="15" t="inlineStr">
        <is>
          <t>Change the amount of an approved request, or submit the same invoice twice. What happens?</t>
        </is>
      </c>
      <c r="F27" s="15" t="inlineStr">
        <is>
          <t>Demo of blocked altered and duplicate payments</t>
        </is>
      </c>
      <c r="G27" s="16" t="inlineStr">
        <is>
          <t>Must</t>
        </is>
      </c>
      <c r="H27" s="16" t="n"/>
      <c r="I27" s="14">
        <f>IF(ISNUMBER(H27),H27,IF(G27="Must",'Scoring summary'!$B$28,IF(G27="Should",'Scoring summary'!$B$29,IF(G27="Could",'Scoring summary'!$B$30,0))))</f>
        <v/>
      </c>
      <c r="J27" s="16" t="n"/>
      <c r="K27" s="16" t="n"/>
      <c r="L27" s="16" t="n"/>
      <c r="M27" s="17">
        <f>IF(ISNUMBER(J27),J27*$I27,"")</f>
        <v/>
      </c>
      <c r="N27" s="17">
        <f>IF(ISNUMBER(K27),K27*$I27,"")</f>
        <v/>
      </c>
      <c r="O27" s="17">
        <f>IF(ISNUMBER(L27),L27*$I27,"")</f>
        <v/>
      </c>
      <c r="P27" s="18" t="n"/>
    </row>
    <row r="28" ht="55.8" customHeight="1">
      <c r="A28" s="14" t="inlineStr">
        <is>
          <t>R4.6</t>
        </is>
      </c>
      <c r="B28" s="15" t="inlineStr">
        <is>
          <t>4. Payments: M-Pesa and bank</t>
        </is>
      </c>
      <c r="C28" s="15" t="inlineStr">
        <is>
          <t>Clear payment gateway arrangements: who holds the Safaricom or aggregator contract, the fees, and who supports failures</t>
        </is>
      </c>
      <c r="D28" s="15" t="inlineStr">
        <is>
          <t>M-Pesa payments usually run through Safaricom's Daraja APIs directly or through a payment aggregator. Fees and support responsibility need to be known before contract.</t>
        </is>
      </c>
      <c r="E28" s="15" t="inlineStr">
        <is>
          <t>Which gateway or aggregator do you use? Whose shortcode and contract is it, what are the fees, and who resolves a failed payment?</t>
        </is>
      </c>
      <c r="F28" s="15" t="inlineStr">
        <is>
          <t>Written description of the payment architecture and fee schedule</t>
        </is>
      </c>
      <c r="G28" s="16" t="inlineStr">
        <is>
          <t>Should</t>
        </is>
      </c>
      <c r="H28" s="16" t="n"/>
      <c r="I28" s="14">
        <f>IF(ISNUMBER(H28),H28,IF(G28="Must",'Scoring summary'!$B$28,IF(G28="Should",'Scoring summary'!$B$29,IF(G28="Could",'Scoring summary'!$B$30,0))))</f>
        <v/>
      </c>
      <c r="J28" s="16" t="n"/>
      <c r="K28" s="16" t="n"/>
      <c r="L28" s="16" t="n"/>
      <c r="M28" s="17">
        <f>IF(ISNUMBER(J28),J28*$I28,"")</f>
        <v/>
      </c>
      <c r="N28" s="17">
        <f>IF(ISNUMBER(K28),K28*$I28,"")</f>
        <v/>
      </c>
      <c r="O28" s="17">
        <f>IF(ISNUMBER(L28),L28*$I28,"")</f>
        <v/>
      </c>
      <c r="P28" s="18" t="n"/>
    </row>
    <row r="29" ht="42.59999999999999" customHeight="1">
      <c r="A29" s="14" t="inlineStr">
        <is>
          <t>R5.1</t>
        </is>
      </c>
      <c r="B29" s="15" t="inlineStr">
        <is>
          <t>5. ERP and general ledger posting</t>
        </is>
      </c>
      <c r="C29" s="15" t="inlineStr">
        <is>
          <t>Automatic posting of approved and paid items to your ERP or general ledger (name yours in the RFP)</t>
        </is>
      </c>
      <c r="D29" s="15" t="inlineStr">
        <is>
          <t>Re-keying approved payments into the ledger wastes time and creates errors and timing differences.</t>
        </is>
      </c>
      <c r="E29" s="15" t="inlineStr">
        <is>
          <t>Which ERPs do you post to in production today, by which method, and which organisations in Kenya use that integration?</t>
        </is>
      </c>
      <c r="F29" s="15" t="inlineStr">
        <is>
          <t>Posting demo into a test ERP company; integration references</t>
        </is>
      </c>
      <c r="G29" s="16" t="inlineStr">
        <is>
          <t>Must</t>
        </is>
      </c>
      <c r="H29" s="16" t="n"/>
      <c r="I29" s="14">
        <f>IF(ISNUMBER(H29),H29,IF(G29="Must",'Scoring summary'!$B$28,IF(G29="Should",'Scoring summary'!$B$29,IF(G29="Could",'Scoring summary'!$B$30,0))))</f>
        <v/>
      </c>
      <c r="J29" s="16" t="n"/>
      <c r="K29" s="16" t="n"/>
      <c r="L29" s="16" t="n"/>
      <c r="M29" s="17">
        <f>IF(ISNUMBER(J29),J29*$I29,"")</f>
        <v/>
      </c>
      <c r="N29" s="17">
        <f>IF(ISNUMBER(K29),K29*$I29,"")</f>
        <v/>
      </c>
      <c r="O29" s="17">
        <f>IF(ISNUMBER(L29),L29*$I29,"")</f>
        <v/>
      </c>
      <c r="P29" s="18" t="n"/>
    </row>
    <row r="30" ht="42.59999999999999" customHeight="1">
      <c r="A30" s="14" t="inlineStr">
        <is>
          <t>R5.2</t>
        </is>
      </c>
      <c r="B30" s="15" t="inlineStr">
        <is>
          <t>5. ERP and general ledger posting</t>
        </is>
      </c>
      <c r="C30" s="15" t="inlineStr">
        <is>
          <t>General ledger account and dimension (cost centre, project, grant) mapping configurable by finance</t>
        </is>
      </c>
      <c r="D30" s="15" t="inlineStr">
        <is>
          <t>If mapping needs the vendor, every new cost centre or grant becomes a change request.</t>
        </is>
      </c>
      <c r="E30" s="15" t="inlineStr">
        <is>
          <t>Add a new expense category and map it to a GL account during the demo.</t>
        </is>
      </c>
      <c r="F30" s="15" t="inlineStr">
        <is>
          <t>GL mapping configuration screen</t>
        </is>
      </c>
      <c r="G30" s="16" t="inlineStr">
        <is>
          <t>Must</t>
        </is>
      </c>
      <c r="H30" s="16" t="n"/>
      <c r="I30" s="14">
        <f>IF(ISNUMBER(H30),H30,IF(G30="Must",'Scoring summary'!$B$28,IF(G30="Should",'Scoring summary'!$B$29,IF(G30="Could",'Scoring summary'!$B$30,0))))</f>
        <v/>
      </c>
      <c r="J30" s="16" t="n"/>
      <c r="K30" s="16" t="n"/>
      <c r="L30" s="16" t="n"/>
      <c r="M30" s="17">
        <f>IF(ISNUMBER(J30),J30*$I30,"")</f>
        <v/>
      </c>
      <c r="N30" s="17">
        <f>IF(ISNUMBER(K30),K30*$I30,"")</f>
        <v/>
      </c>
      <c r="O30" s="17">
        <f>IF(ISNUMBER(L30),L30*$I30,"")</f>
        <v/>
      </c>
      <c r="P30" s="18" t="n"/>
    </row>
    <row r="31" ht="29.4" customHeight="1">
      <c r="A31" s="14" t="inlineStr">
        <is>
          <t>R5.3</t>
        </is>
      </c>
      <c r="B31" s="15" t="inlineStr">
        <is>
          <t>5. ERP and general ledger posting</t>
        </is>
      </c>
      <c r="C31" s="15" t="inlineStr">
        <is>
          <t>Failed postings are visible, can be retried, and are never silently lost</t>
        </is>
      </c>
      <c r="D31" s="15" t="inlineStr">
        <is>
          <t>A payment made but not posted distorts the books and surfaces only at reconciliation.</t>
        </is>
      </c>
      <c r="E31" s="15" t="inlineStr">
        <is>
          <t>Show a posting that fails (for example a closed period) and how it is corrected and retried.</t>
        </is>
      </c>
      <c r="F31" s="15" t="inlineStr">
        <is>
          <t>Failed-posting demo; posting error log</t>
        </is>
      </c>
      <c r="G31" s="16" t="inlineStr">
        <is>
          <t>Must</t>
        </is>
      </c>
      <c r="H31" s="16" t="n"/>
      <c r="I31" s="14">
        <f>IF(ISNUMBER(H31),H31,IF(G31="Must",'Scoring summary'!$B$28,IF(G31="Should",'Scoring summary'!$B$29,IF(G31="Could",'Scoring summary'!$B$30,0))))</f>
        <v/>
      </c>
      <c r="J31" s="16" t="n"/>
      <c r="K31" s="16" t="n"/>
      <c r="L31" s="16" t="n"/>
      <c r="M31" s="17">
        <f>IF(ISNUMBER(J31),J31*$I31,"")</f>
        <v/>
      </c>
      <c r="N31" s="17">
        <f>IF(ISNUMBER(K31),K31*$I31,"")</f>
        <v/>
      </c>
      <c r="O31" s="17">
        <f>IF(ISNUMBER(L31),L31*$I31,"")</f>
        <v/>
      </c>
      <c r="P31" s="18" t="n"/>
    </row>
    <row r="32" ht="29.4" customHeight="1">
      <c r="A32" s="14" t="inlineStr">
        <is>
          <t>R5.4</t>
        </is>
      </c>
      <c r="B32" s="15" t="inlineStr">
        <is>
          <t>5. ERP and general ledger posting</t>
        </is>
      </c>
      <c r="C32" s="15" t="inlineStr">
        <is>
          <t>Supporting documents linked to the ledger entry</t>
        </is>
      </c>
      <c r="D32" s="15" t="inlineStr">
        <is>
          <t>Auditors testing a ledger entry want the invoice and approval evidence one click away.</t>
        </is>
      </c>
      <c r="E32" s="15" t="inlineStr">
        <is>
          <t>Open a posted entry in the ERP. Can you reach the invoice and approvals from it?</t>
        </is>
      </c>
      <c r="F32" s="15" t="inlineStr">
        <is>
          <t>ERP entry with document link</t>
        </is>
      </c>
      <c r="G32" s="16" t="inlineStr">
        <is>
          <t>Should</t>
        </is>
      </c>
      <c r="H32" s="16" t="n"/>
      <c r="I32" s="14">
        <f>IF(ISNUMBER(H32),H32,IF(G32="Must",'Scoring summary'!$B$28,IF(G32="Should",'Scoring summary'!$B$29,IF(G32="Could",'Scoring summary'!$B$30,0))))</f>
        <v/>
      </c>
      <c r="J32" s="16" t="n"/>
      <c r="K32" s="16" t="n"/>
      <c r="L32" s="16" t="n"/>
      <c r="M32" s="17">
        <f>IF(ISNUMBER(J32),J32*$I32,"")</f>
        <v/>
      </c>
      <c r="N32" s="17">
        <f>IF(ISNUMBER(K32),K32*$I32,"")</f>
        <v/>
      </c>
      <c r="O32" s="17">
        <f>IF(ISNUMBER(L32),L32*$I32,"")</f>
        <v/>
      </c>
      <c r="P32" s="18" t="n"/>
    </row>
    <row r="33" ht="42.59999999999999" customHeight="1">
      <c r="A33" s="14" t="inlineStr">
        <is>
          <t>R5.5</t>
        </is>
      </c>
      <c r="B33" s="15" t="inlineStr">
        <is>
          <t>5. ERP and general ledger posting</t>
        </is>
      </c>
      <c r="C33" s="15" t="inlineStr">
        <is>
          <t>Supplier master data kept in step with the ERP, without duplicate supplier records</t>
        </is>
      </c>
      <c r="D33" s="15" t="inlineStr">
        <is>
          <t>Duplicate supplier records hide duplicate payments and make supplier statements hard to reconcile.</t>
        </is>
      </c>
      <c r="E33" s="15" t="inlineStr">
        <is>
          <t>Where is the supplier master held, and how are new suppliers and bank or M-Pesa details approved?</t>
        </is>
      </c>
      <c r="F33" s="15" t="inlineStr">
        <is>
          <t>Supplier sync description; supplier change approval log</t>
        </is>
      </c>
      <c r="G33" s="16" t="inlineStr">
        <is>
          <t>Should</t>
        </is>
      </c>
      <c r="H33" s="16" t="n"/>
      <c r="I33" s="14">
        <f>IF(ISNUMBER(H33),H33,IF(G33="Must",'Scoring summary'!$B$28,IF(G33="Should",'Scoring summary'!$B$29,IF(G33="Could",'Scoring summary'!$B$30,0))))</f>
        <v/>
      </c>
      <c r="J33" s="16" t="n"/>
      <c r="K33" s="16" t="n"/>
      <c r="L33" s="16" t="n"/>
      <c r="M33" s="17">
        <f>IF(ISNUMBER(J33),J33*$I33,"")</f>
        <v/>
      </c>
      <c r="N33" s="17">
        <f>IF(ISNUMBER(K33),K33*$I33,"")</f>
        <v/>
      </c>
      <c r="O33" s="17">
        <f>IF(ISNUMBER(L33),L33*$I33,"")</f>
        <v/>
      </c>
      <c r="P33" s="18" t="n"/>
    </row>
    <row r="34" ht="42.59999999999999" customHeight="1">
      <c r="A34" s="14" t="inlineStr">
        <is>
          <t>R6.1</t>
        </is>
      </c>
      <c r="B34" s="15" t="inlineStr">
        <is>
          <t>6. Documents and records (EDMS)</t>
        </is>
      </c>
      <c r="C34" s="15" t="inlineStr">
        <is>
          <t>Every attachment stored with its request in a governed document store, not in email</t>
        </is>
      </c>
      <c r="D34" s="15" t="inlineStr">
        <is>
          <t>Receipts and invoices in inboxes and on phones are lost at audit time, and staff leave with them.</t>
        </is>
      </c>
      <c r="E34" s="15" t="inlineStr">
        <is>
          <t>Where are documents stored, in whose tenant or data centre, and can documents be found without the expense system?</t>
        </is>
      </c>
      <c r="F34" s="15" t="inlineStr">
        <is>
          <t>Document storage architecture; demo of retrieving a document</t>
        </is>
      </c>
      <c r="G34" s="16" t="inlineStr">
        <is>
          <t>Must</t>
        </is>
      </c>
      <c r="H34" s="16" t="n"/>
      <c r="I34" s="14">
        <f>IF(ISNUMBER(H34),H34,IF(G34="Must",'Scoring summary'!$B$28,IF(G34="Should",'Scoring summary'!$B$29,IF(G34="Could",'Scoring summary'!$B$30,0))))</f>
        <v/>
      </c>
      <c r="J34" s="16" t="n"/>
      <c r="K34" s="16" t="n"/>
      <c r="L34" s="16" t="n"/>
      <c r="M34" s="17">
        <f>IF(ISNUMBER(J34),J34*$I34,"")</f>
        <v/>
      </c>
      <c r="N34" s="17">
        <f>IF(ISNUMBER(K34),K34*$I34,"")</f>
        <v/>
      </c>
      <c r="O34" s="17">
        <f>IF(ISNUMBER(L34),L34*$I34,"")</f>
        <v/>
      </c>
      <c r="P34" s="18" t="n"/>
    </row>
    <row r="35" ht="42.59999999999999" customHeight="1">
      <c r="A35" s="14" t="inlineStr">
        <is>
          <t>R6.2</t>
        </is>
      </c>
      <c r="B35" s="15" t="inlineStr">
        <is>
          <t>6. Documents and records (EDMS)</t>
        </is>
      </c>
      <c r="C35" s="15" t="inlineStr">
        <is>
          <t>Version history and an audit record of document changes</t>
        </is>
      </c>
      <c r="D35" s="15" t="inlineStr">
        <is>
          <t>Auditors need to know which version of an invoice was approved, and whether it changed afterwards.</t>
        </is>
      </c>
      <c r="E35" s="15" t="inlineStr">
        <is>
          <t>Replace an attachment after approval. Is the earlier version kept, and is the change logged?</t>
        </is>
      </c>
      <c r="F35" s="15" t="inlineStr">
        <is>
          <t>Document version history view</t>
        </is>
      </c>
      <c r="G35" s="16" t="inlineStr">
        <is>
          <t>Should</t>
        </is>
      </c>
      <c r="H35" s="16" t="n"/>
      <c r="I35" s="14">
        <f>IF(ISNUMBER(H35),H35,IF(G35="Must",'Scoring summary'!$B$28,IF(G35="Should",'Scoring summary'!$B$29,IF(G35="Could",'Scoring summary'!$B$30,0))))</f>
        <v/>
      </c>
      <c r="J35" s="16" t="n"/>
      <c r="K35" s="16" t="n"/>
      <c r="L35" s="16" t="n"/>
      <c r="M35" s="17">
        <f>IF(ISNUMBER(J35),J35*$I35,"")</f>
        <v/>
      </c>
      <c r="N35" s="17">
        <f>IF(ISNUMBER(K35),K35*$I35,"")</f>
        <v/>
      </c>
      <c r="O35" s="17">
        <f>IF(ISNUMBER(L35),L35*$I35,"")</f>
        <v/>
      </c>
      <c r="P35" s="18" t="n"/>
    </row>
    <row r="36" ht="42.59999999999999" customHeight="1">
      <c r="A36" s="14" t="inlineStr">
        <is>
          <t>R6.3</t>
        </is>
      </c>
      <c r="B36" s="15" t="inlineStr">
        <is>
          <t>6. Documents and records (EDMS)</t>
        </is>
      </c>
      <c r="C36" s="15" t="inlineStr">
        <is>
          <t>Retention periods configurable by document type, with deletion under control</t>
        </is>
      </c>
      <c r="D36" s="15" t="inlineStr">
        <is>
          <t>Tax, donor and statutory rules set how long financial records must be kept. Confirm the periods with your adviser.</t>
        </is>
      </c>
      <c r="E36" s="15" t="inlineStr">
        <is>
          <t>How are retention periods set, and what happens when a period ends?</t>
        </is>
      </c>
      <c r="F36" s="15" t="inlineStr">
        <is>
          <t>Retention configuration; retention policy description</t>
        </is>
      </c>
      <c r="G36" s="16" t="inlineStr">
        <is>
          <t>Should</t>
        </is>
      </c>
      <c r="H36" s="16" t="n"/>
      <c r="I36" s="14">
        <f>IF(ISNUMBER(H36),H36,IF(G36="Must",'Scoring summary'!$B$28,IF(G36="Should",'Scoring summary'!$B$29,IF(G36="Could",'Scoring summary'!$B$30,0))))</f>
        <v/>
      </c>
      <c r="J36" s="16" t="n"/>
      <c r="K36" s="16" t="n"/>
      <c r="L36" s="16" t="n"/>
      <c r="M36" s="17">
        <f>IF(ISNUMBER(J36),J36*$I36,"")</f>
        <v/>
      </c>
      <c r="N36" s="17">
        <f>IF(ISNUMBER(K36),K36*$I36,"")</f>
        <v/>
      </c>
      <c r="O36" s="17">
        <f>IF(ISNUMBER(L36),L36*$I36,"")</f>
        <v/>
      </c>
      <c r="P36" s="18" t="n"/>
    </row>
    <row r="37" ht="42.59999999999999" customHeight="1">
      <c r="A37" s="14" t="inlineStr">
        <is>
          <t>R6.4</t>
        </is>
      </c>
      <c r="B37" s="15" t="inlineStr">
        <is>
          <t>6. Documents and records (EDMS)</t>
        </is>
      </c>
      <c r="C37" s="15" t="inlineStr">
        <is>
          <t>Receipt and invoice data extraction (OCR), always with a human check</t>
        </is>
      </c>
      <c r="D37" s="15" t="inlineStr">
        <is>
          <t>Extraction can save typing, but a wrong amount or supplier read from a receipt is still the approver's responsibility.</t>
        </is>
      </c>
      <c r="E37" s="15" t="inlineStr">
        <is>
          <t>Which fields are extracted, how is accuracy measured on Kenyan receipts and eTIMS invoices, and can users correct them?</t>
        </is>
      </c>
      <c r="F37" s="15" t="inlineStr">
        <is>
          <t>Extraction demo on your own sample receipts</t>
        </is>
      </c>
      <c r="G37" s="16" t="inlineStr">
        <is>
          <t>Could</t>
        </is>
      </c>
      <c r="H37" s="16" t="n"/>
      <c r="I37" s="14">
        <f>IF(ISNUMBER(H37),H37,IF(G37="Must",'Scoring summary'!$B$28,IF(G37="Should",'Scoring summary'!$B$29,IF(G37="Could",'Scoring summary'!$B$30,0))))</f>
        <v/>
      </c>
      <c r="J37" s="16" t="n"/>
      <c r="K37" s="16" t="n"/>
      <c r="L37" s="16" t="n"/>
      <c r="M37" s="17">
        <f>IF(ISNUMBER(J37),J37*$I37,"")</f>
        <v/>
      </c>
      <c r="N37" s="17">
        <f>IF(ISNUMBER(K37),K37*$I37,"")</f>
        <v/>
      </c>
      <c r="O37" s="17">
        <f>IF(ISNUMBER(L37),L37*$I37,"")</f>
        <v/>
      </c>
      <c r="P37" s="18" t="n"/>
    </row>
    <row r="38" ht="82.19999999999999" customHeight="1">
      <c r="A38" s="14" t="inlineStr">
        <is>
          <t>R7.1</t>
        </is>
      </c>
      <c r="B38" s="15" t="inlineStr">
        <is>
          <t>7. Tax and data protection</t>
        </is>
      </c>
      <c r="C38" s="15" t="inlineStr">
        <is>
          <t>Capture of KRA eTIMS invoice details (such as the invoice or control unit number) with each supplier invoice and expense, and flagging of expenses without one</t>
        </is>
      </c>
      <c r="D38" s="15" t="inlineStr">
        <is>
          <t>Since 2024, KRA has required business expenses to be supported by eTIMS electronic tax invoices to be deductible, and it checks expenses claimed in returns against eTIMS records. Confirm current rules with your tax adviser.</t>
        </is>
      </c>
      <c r="E38" s="15" t="inlineStr">
        <is>
          <t>Where are eTIMS invoice details captured, are they mandatory, and can you report expenses with no eTIMS invoice?</t>
        </is>
      </c>
      <c r="F38" s="15" t="inlineStr">
        <is>
          <t>Request form with eTIMS fields; missing-eTIMS report</t>
        </is>
      </c>
      <c r="G38" s="16" t="inlineStr">
        <is>
          <t>Must</t>
        </is>
      </c>
      <c r="H38" s="16" t="n"/>
      <c r="I38" s="14">
        <f>IF(ISNUMBER(H38),H38,IF(G38="Must",'Scoring summary'!$B$28,IF(G38="Should",'Scoring summary'!$B$29,IF(G38="Could",'Scoring summary'!$B$30,0))))</f>
        <v/>
      </c>
      <c r="J38" s="16" t="n"/>
      <c r="K38" s="16" t="n"/>
      <c r="L38" s="16" t="n"/>
      <c r="M38" s="17">
        <f>IF(ISNUMBER(J38),J38*$I38,"")</f>
        <v/>
      </c>
      <c r="N38" s="17">
        <f>IF(ISNUMBER(K38),K38*$I38,"")</f>
        <v/>
      </c>
      <c r="O38" s="17">
        <f>IF(ISNUMBER(L38),L38*$I38,"")</f>
        <v/>
      </c>
      <c r="P38" s="18" t="n"/>
    </row>
    <row r="39" ht="42.59999999999999" customHeight="1">
      <c r="A39" s="14" t="inlineStr">
        <is>
          <t>R7.2</t>
        </is>
      </c>
      <c r="B39" s="15" t="inlineStr">
        <is>
          <t>7. Tax and data protection</t>
        </is>
      </c>
      <c r="C39" s="15" t="inlineStr">
        <is>
          <t>Validation of eTIMS invoice details against KRA records (if offered)</t>
        </is>
      </c>
      <c r="D39" s="15" t="inlineStr">
        <is>
          <t>Capturing an invoice number is not the same as checking it is valid. Some vendors check; many do not.</t>
        </is>
      </c>
      <c r="E39" s="15" t="inlineStr">
        <is>
          <t>Do you validate eTIMS invoices against KRA today, and how? If not, is it planned, and what would it cost?</t>
        </is>
      </c>
      <c r="F39" s="15" t="inlineStr">
        <is>
          <t>Validation demo, or a written statement that it is not offered</t>
        </is>
      </c>
      <c r="G39" s="16" t="inlineStr">
        <is>
          <t>Should</t>
        </is>
      </c>
      <c r="H39" s="16" t="n"/>
      <c r="I39" s="14">
        <f>IF(ISNUMBER(H39),H39,IF(G39="Must",'Scoring summary'!$B$28,IF(G39="Should",'Scoring summary'!$B$29,IF(G39="Could",'Scoring summary'!$B$30,0))))</f>
        <v/>
      </c>
      <c r="J39" s="16" t="n"/>
      <c r="K39" s="16" t="n"/>
      <c r="L39" s="16" t="n"/>
      <c r="M39" s="17">
        <f>IF(ISNUMBER(J39),J39*$I39,"")</f>
        <v/>
      </c>
      <c r="N39" s="17">
        <f>IF(ISNUMBER(K39),K39*$I39,"")</f>
        <v/>
      </c>
      <c r="O39" s="17">
        <f>IF(ISNUMBER(L39),L39*$I39,"")</f>
        <v/>
      </c>
      <c r="P39" s="18" t="n"/>
    </row>
    <row r="40" ht="42.59999999999999" customHeight="1">
      <c r="A40" s="14" t="inlineStr">
        <is>
          <t>R7.3</t>
        </is>
      </c>
      <c r="B40" s="15" t="inlineStr">
        <is>
          <t>7. Tax and data protection</t>
        </is>
      </c>
      <c r="C40" s="15" t="inlineStr">
        <is>
          <t>Withholding tax and VAT handled clearly, with it stated whether the calculation sits in the expense system or the ERP</t>
        </is>
      </c>
      <c r="D40" s="15" t="inlineStr">
        <is>
          <t>Supplier payments may attract withholding tax, and input VAT needs the right invoice. Double or missed deductions are costly.</t>
        </is>
      </c>
      <c r="E40" s="15" t="inlineStr">
        <is>
          <t>Where is withholding tax calculated, and who produces the certificates? How is VAT captured?</t>
        </is>
      </c>
      <c r="F40" s="15" t="inlineStr">
        <is>
          <t>Tax handling description; sample supplier payment with tax</t>
        </is>
      </c>
      <c r="G40" s="16" t="inlineStr">
        <is>
          <t>Should</t>
        </is>
      </c>
      <c r="H40" s="16" t="n"/>
      <c r="I40" s="14">
        <f>IF(ISNUMBER(H40),H40,IF(G40="Must",'Scoring summary'!$B$28,IF(G40="Should",'Scoring summary'!$B$29,IF(G40="Could",'Scoring summary'!$B$30,0))))</f>
        <v/>
      </c>
      <c r="J40" s="16" t="n"/>
      <c r="K40" s="16" t="n"/>
      <c r="L40" s="16" t="n"/>
      <c r="M40" s="17">
        <f>IF(ISNUMBER(J40),J40*$I40,"")</f>
        <v/>
      </c>
      <c r="N40" s="17">
        <f>IF(ISNUMBER(K40),K40*$I40,"")</f>
        <v/>
      </c>
      <c r="O40" s="17">
        <f>IF(ISNUMBER(L40),L40*$I40,"")</f>
        <v/>
      </c>
      <c r="P40" s="18" t="n"/>
    </row>
    <row r="41" ht="55.8" customHeight="1">
      <c r="A41" s="14" t="inlineStr">
        <is>
          <t>R7.4</t>
        </is>
      </c>
      <c r="B41" s="15" t="inlineStr">
        <is>
          <t>7. Tax and data protection</t>
        </is>
      </c>
      <c r="C41" s="15" t="inlineStr">
        <is>
          <t>Support for Data Protection Act, 2019 obligations: data processing agreement, data-subject requests, retention and deletion</t>
        </is>
      </c>
      <c r="D41" s="15" t="inlineStr">
        <is>
          <t>Requests hold staff and supplier personal data, including phone numbers and bank details. The Office of the Data Protection Commissioner enforces the Act.</t>
        </is>
      </c>
      <c r="E41" s="15" t="inlineStr">
        <is>
          <t>Will you sign a data processing agreement? How do you handle a data-subject access request and deletion?</t>
        </is>
      </c>
      <c r="F41" s="15" t="inlineStr">
        <is>
          <t>Data processing agreement; privacy documentation</t>
        </is>
      </c>
      <c r="G41" s="16" t="inlineStr">
        <is>
          <t>Must</t>
        </is>
      </c>
      <c r="H41" s="16" t="n"/>
      <c r="I41" s="14">
        <f>IF(ISNUMBER(H41),H41,IF(G41="Must",'Scoring summary'!$B$28,IF(G41="Should",'Scoring summary'!$B$29,IF(G41="Could",'Scoring summary'!$B$30,0))))</f>
        <v/>
      </c>
      <c r="J41" s="16" t="n"/>
      <c r="K41" s="16" t="n"/>
      <c r="L41" s="16" t="n"/>
      <c r="M41" s="17">
        <f>IF(ISNUMBER(J41),J41*$I41,"")</f>
        <v/>
      </c>
      <c r="N41" s="17">
        <f>IF(ISNUMBER(K41),K41*$I41,"")</f>
        <v/>
      </c>
      <c r="O41" s="17">
        <f>IF(ISNUMBER(L41),L41*$I41,"")</f>
        <v/>
      </c>
      <c r="P41" s="18" t="n"/>
    </row>
    <row r="42" ht="42.59999999999999" customHeight="1">
      <c r="A42" s="14" t="inlineStr">
        <is>
          <t>R8.1</t>
        </is>
      </c>
      <c r="B42" s="15" t="inlineStr">
        <is>
          <t>8. Security, access and audit trail</t>
        </is>
      </c>
      <c r="C42" s="15" t="inlineStr">
        <is>
          <t>Single sign-on with your directory (for example Microsoft Entra ID, Google or LDAP), with multi-factor authentication</t>
        </is>
      </c>
      <c r="D42" s="15" t="inlineStr">
        <is>
          <t>Separate passwords for a payment system are shared and forgotten. Leavers must lose access the day they leave.</t>
        </is>
      </c>
      <c r="E42" s="15" t="inlineStr">
        <is>
          <t>Which identity providers do you support, and is MFA enforced for approvers and finance users?</t>
        </is>
      </c>
      <c r="F42" s="15" t="inlineStr">
        <is>
          <t>SSO demo; identity configuration document</t>
        </is>
      </c>
      <c r="G42" s="16" t="inlineStr">
        <is>
          <t>Must</t>
        </is>
      </c>
      <c r="H42" s="16" t="n"/>
      <c r="I42" s="14">
        <f>IF(ISNUMBER(H42),H42,IF(G42="Must",'Scoring summary'!$B$28,IF(G42="Should",'Scoring summary'!$B$29,IF(G42="Could",'Scoring summary'!$B$30,0))))</f>
        <v/>
      </c>
      <c r="J42" s="16" t="n"/>
      <c r="K42" s="16" t="n"/>
      <c r="L42" s="16" t="n"/>
      <c r="M42" s="17">
        <f>IF(ISNUMBER(J42),J42*$I42,"")</f>
        <v/>
      </c>
      <c r="N42" s="17">
        <f>IF(ISNUMBER(K42),K42*$I42,"")</f>
        <v/>
      </c>
      <c r="O42" s="17">
        <f>IF(ISNUMBER(L42),L42*$I42,"")</f>
        <v/>
      </c>
      <c r="P42" s="18" t="n"/>
    </row>
    <row r="43" ht="42.59999999999999" customHeight="1">
      <c r="A43" s="14" t="inlineStr">
        <is>
          <t>R8.2</t>
        </is>
      </c>
      <c r="B43" s="15" t="inlineStr">
        <is>
          <t>8. Security, access and audit trail</t>
        </is>
      </c>
      <c r="C43" s="15" t="inlineStr">
        <is>
          <t>Role-based access (submitter, approver, finance, CFO, administrator), scoped by department or entity</t>
        </is>
      </c>
      <c r="D43" s="15" t="inlineStr">
        <is>
          <t>People should see only the requests and data they need.</t>
        </is>
      </c>
      <c r="E43" s="15" t="inlineStr">
        <is>
          <t>Show what an approver in one department can and cannot see.</t>
        </is>
      </c>
      <c r="F43" s="15" t="inlineStr">
        <is>
          <t>Role matrix; demo of scoped access</t>
        </is>
      </c>
      <c r="G43" s="16" t="inlineStr">
        <is>
          <t>Must</t>
        </is>
      </c>
      <c r="H43" s="16" t="n"/>
      <c r="I43" s="14">
        <f>IF(ISNUMBER(H43),H43,IF(G43="Must",'Scoring summary'!$B$28,IF(G43="Should",'Scoring summary'!$B$29,IF(G43="Could",'Scoring summary'!$B$30,0))))</f>
        <v/>
      </c>
      <c r="J43" s="16" t="n"/>
      <c r="K43" s="16" t="n"/>
      <c r="L43" s="16" t="n"/>
      <c r="M43" s="17">
        <f>IF(ISNUMBER(J43),J43*$I43,"")</f>
        <v/>
      </c>
      <c r="N43" s="17">
        <f>IF(ISNUMBER(K43),K43*$I43,"")</f>
        <v/>
      </c>
      <c r="O43" s="17">
        <f>IF(ISNUMBER(L43),L43*$I43,"")</f>
        <v/>
      </c>
      <c r="P43" s="18" t="n"/>
    </row>
    <row r="44" ht="42.59999999999999" customHeight="1">
      <c r="A44" s="14" t="inlineStr">
        <is>
          <t>R8.3</t>
        </is>
      </c>
      <c r="B44" s="15" t="inlineStr">
        <is>
          <t>8. Security, access and audit trail</t>
        </is>
      </c>
      <c r="C44" s="15" t="inlineStr">
        <is>
          <t>Append-only audit trail of every submission, approval, escalation, payment and change, with user and timestamp</t>
        </is>
      </c>
      <c r="D44" s="15" t="inlineStr">
        <is>
          <t>An audit trail an administrator can edit is not evidence.</t>
        </is>
      </c>
      <c r="E44" s="15" t="inlineStr">
        <is>
          <t>Can any user, including an administrator, edit or delete an audit entry? Show the full history of one request.</t>
        </is>
      </c>
      <c r="F44" s="15" t="inlineStr">
        <is>
          <t>Audit log demo; written statement on audit log integrity</t>
        </is>
      </c>
      <c r="G44" s="16" t="inlineStr">
        <is>
          <t>Must</t>
        </is>
      </c>
      <c r="H44" s="16" t="n"/>
      <c r="I44" s="14">
        <f>IF(ISNUMBER(H44),H44,IF(G44="Must",'Scoring summary'!$B$28,IF(G44="Should",'Scoring summary'!$B$29,IF(G44="Could",'Scoring summary'!$B$30,0))))</f>
        <v/>
      </c>
      <c r="J44" s="16" t="n"/>
      <c r="K44" s="16" t="n"/>
      <c r="L44" s="16" t="n"/>
      <c r="M44" s="17">
        <f>IF(ISNUMBER(J44),J44*$I44,"")</f>
        <v/>
      </c>
      <c r="N44" s="17">
        <f>IF(ISNUMBER(K44),K44*$I44,"")</f>
        <v/>
      </c>
      <c r="O44" s="17">
        <f>IF(ISNUMBER(L44),L44*$I44,"")</f>
        <v/>
      </c>
      <c r="P44" s="18" t="n"/>
    </row>
    <row r="45" ht="55.8" customHeight="1">
      <c r="A45" s="14" t="inlineStr">
        <is>
          <t>R8.4</t>
        </is>
      </c>
      <c r="B45" s="15" t="inlineStr">
        <is>
          <t>8. Security, access and audit trail</t>
        </is>
      </c>
      <c r="C45" s="15" t="inlineStr">
        <is>
          <t>Stated hosting and data location, with backups and disaster recovery tested</t>
        </is>
      </c>
      <c r="D45" s="15" t="inlineStr">
        <is>
          <t>You need to know where your financial and personal data sits, including backups and support access, and how quickly service returns after an outage.</t>
        </is>
      </c>
      <c r="E45" s="15" t="inlineStr">
        <is>
          <t>Where are production data, backups and disaster-recovery copies held? When was recovery last tested, and with what result?</t>
        </is>
      </c>
      <c r="F45" s="15" t="inlineStr">
        <is>
          <t>Hosting description; latest recovery test summary</t>
        </is>
      </c>
      <c r="G45" s="16" t="inlineStr">
        <is>
          <t>Must</t>
        </is>
      </c>
      <c r="H45" s="16" t="n"/>
      <c r="I45" s="14">
        <f>IF(ISNUMBER(H45),H45,IF(G45="Must",'Scoring summary'!$B$28,IF(G45="Should",'Scoring summary'!$B$29,IF(G45="Could",'Scoring summary'!$B$30,0))))</f>
        <v/>
      </c>
      <c r="J45" s="16" t="n"/>
      <c r="K45" s="16" t="n"/>
      <c r="L45" s="16" t="n"/>
      <c r="M45" s="17">
        <f>IF(ISNUMBER(J45),J45*$I45,"")</f>
        <v/>
      </c>
      <c r="N45" s="17">
        <f>IF(ISNUMBER(K45),K45*$I45,"")</f>
        <v/>
      </c>
      <c r="O45" s="17">
        <f>IF(ISNUMBER(L45),L45*$I45,"")</f>
        <v/>
      </c>
      <c r="P45" s="18" t="n"/>
    </row>
    <row r="46" ht="42.59999999999999" customHeight="1">
      <c r="A46" s="14" t="inlineStr">
        <is>
          <t>R8.5</t>
        </is>
      </c>
      <c r="B46" s="15" t="inlineStr">
        <is>
          <t>8. Security, access and audit trail</t>
        </is>
      </c>
      <c r="C46" s="15" t="inlineStr">
        <is>
          <t>Independent security testing and a secure development process</t>
        </is>
      </c>
      <c r="D46" s="15" t="inlineStr">
        <is>
          <t>A payment system is an attractive target. Findings from testing should be tracked to closure.</t>
        </is>
      </c>
      <c r="E46" s="15" t="inlineStr">
        <is>
          <t>When was the last independent penetration test, and how were the findings closed?</t>
        </is>
      </c>
      <c r="F46" s="15" t="inlineStr">
        <is>
          <t>Penetration test summary or attestation letter</t>
        </is>
      </c>
      <c r="G46" s="16" t="inlineStr">
        <is>
          <t>Should</t>
        </is>
      </c>
      <c r="H46" s="16" t="n"/>
      <c r="I46" s="14">
        <f>IF(ISNUMBER(H46),H46,IF(G46="Must",'Scoring summary'!$B$28,IF(G46="Should",'Scoring summary'!$B$29,IF(G46="Could",'Scoring summary'!$B$30,0))))</f>
        <v/>
      </c>
      <c r="J46" s="16" t="n"/>
      <c r="K46" s="16" t="n"/>
      <c r="L46" s="16" t="n"/>
      <c r="M46" s="17">
        <f>IF(ISNUMBER(J46),J46*$I46,"")</f>
        <v/>
      </c>
      <c r="N46" s="17">
        <f>IF(ISNUMBER(K46),K46*$I46,"")</f>
        <v/>
      </c>
      <c r="O46" s="17">
        <f>IF(ISNUMBER(L46),L46*$I46,"")</f>
        <v/>
      </c>
      <c r="P46" s="18" t="n"/>
    </row>
    <row r="47" ht="42.59999999999999" customHeight="1">
      <c r="A47" s="14" t="inlineStr">
        <is>
          <t>R9.1</t>
        </is>
      </c>
      <c r="B47" s="15" t="inlineStr">
        <is>
          <t>9. Reporting and audit evidence</t>
        </is>
      </c>
      <c r="C47" s="15" t="inlineStr">
        <is>
          <t>Dashboards for each role: submitters, approvers, finance and the CFO</t>
        </is>
      </c>
      <c r="D47" s="15" t="inlineStr">
        <is>
          <t>Each role needs a different view: my requests, my approvals, what is due for payment, and spend overall.</t>
        </is>
      </c>
      <c r="E47" s="15" t="inlineStr">
        <is>
          <t>Show the dashboard for each role in the demo.</t>
        </is>
      </c>
      <c r="F47" s="15" t="inlineStr">
        <is>
          <t>Role dashboard screenshots from a live system</t>
        </is>
      </c>
      <c r="G47" s="16" t="inlineStr">
        <is>
          <t>Should</t>
        </is>
      </c>
      <c r="H47" s="16" t="n"/>
      <c r="I47" s="14">
        <f>IF(ISNUMBER(H47),H47,IF(G47="Must",'Scoring summary'!$B$28,IF(G47="Should",'Scoring summary'!$B$29,IF(G47="Could",'Scoring summary'!$B$30,0))))</f>
        <v/>
      </c>
      <c r="J47" s="16" t="n"/>
      <c r="K47" s="16" t="n"/>
      <c r="L47" s="16" t="n"/>
      <c r="M47" s="17">
        <f>IF(ISNUMBER(J47),J47*$I47,"")</f>
        <v/>
      </c>
      <c r="N47" s="17">
        <f>IF(ISNUMBER(K47),K47*$I47,"")</f>
        <v/>
      </c>
      <c r="O47" s="17">
        <f>IF(ISNUMBER(L47),L47*$I47,"")</f>
        <v/>
      </c>
      <c r="P47" s="18" t="n"/>
    </row>
    <row r="48" ht="42.59999999999999" customHeight="1">
      <c r="A48" s="14" t="inlineStr">
        <is>
          <t>R9.2</t>
        </is>
      </c>
      <c r="B48" s="15" t="inlineStr">
        <is>
          <t>9. Reporting and audit evidence</t>
        </is>
      </c>
      <c r="C48" s="15" t="inlineStr">
        <is>
          <t>Standard reports on spend by department, request type and supplier, open requests, ageing and payments, exportable to Excel or CSV</t>
        </is>
      </c>
      <c r="D48" s="15" t="inlineStr">
        <is>
          <t>Finance teams report monthly to management, boards and donors. Reports that need the vendor are always late.</t>
        </is>
      </c>
      <c r="E48" s="15" t="inlineStr">
        <is>
          <t>Export a spend report by department and a list of open requests during the demo.</t>
        </is>
      </c>
      <c r="F48" s="15" t="inlineStr">
        <is>
          <t>Report list; exported sample</t>
        </is>
      </c>
      <c r="G48" s="16" t="inlineStr">
        <is>
          <t>Must</t>
        </is>
      </c>
      <c r="H48" s="16" t="n"/>
      <c r="I48" s="14">
        <f>IF(ISNUMBER(H48),H48,IF(G48="Must",'Scoring summary'!$B$28,IF(G48="Should",'Scoring summary'!$B$29,IF(G48="Could",'Scoring summary'!$B$30,0))))</f>
        <v/>
      </c>
      <c r="J48" s="16" t="n"/>
      <c r="K48" s="16" t="n"/>
      <c r="L48" s="16" t="n"/>
      <c r="M48" s="17">
        <f>IF(ISNUMBER(J48),J48*$I48,"")</f>
        <v/>
      </c>
      <c r="N48" s="17">
        <f>IF(ISNUMBER(K48),K48*$I48,"")</f>
        <v/>
      </c>
      <c r="O48" s="17">
        <f>IF(ISNUMBER(L48),L48*$I48,"")</f>
        <v/>
      </c>
      <c r="P48" s="18" t="n"/>
    </row>
    <row r="49" ht="42.59999999999999" customHeight="1">
      <c r="A49" s="14" t="inlineStr">
        <is>
          <t>R9.3</t>
        </is>
      </c>
      <c r="B49" s="15" t="inlineStr">
        <is>
          <t>9. Reporting and audit evidence</t>
        </is>
      </c>
      <c r="C49" s="15" t="inlineStr">
        <is>
          <t>A complete evidence pack for any payment: request, documents, approvals, escalations, payment reference and ledger entry</t>
        </is>
      </c>
      <c r="D49" s="15" t="inlineStr">
        <is>
          <t>Auditors and donors test samples of payments. Finding the evidence should take minutes, not days.</t>
        </is>
      </c>
      <c r="E49" s="15" t="inlineStr">
        <is>
          <t>Produce the evidence for last month's largest payment in the demo system.</t>
        </is>
      </c>
      <c r="F49" s="15" t="inlineStr">
        <is>
          <t>Evidence pack produced live</t>
        </is>
      </c>
      <c r="G49" s="16" t="inlineStr">
        <is>
          <t>Must</t>
        </is>
      </c>
      <c r="H49" s="16" t="n"/>
      <c r="I49" s="14">
        <f>IF(ISNUMBER(H49),H49,IF(G49="Must",'Scoring summary'!$B$28,IF(G49="Should",'Scoring summary'!$B$29,IF(G49="Could",'Scoring summary'!$B$30,0))))</f>
        <v/>
      </c>
      <c r="J49" s="16" t="n"/>
      <c r="K49" s="16" t="n"/>
      <c r="L49" s="16" t="n"/>
      <c r="M49" s="17">
        <f>IF(ISNUMBER(J49),J49*$I49,"")</f>
        <v/>
      </c>
      <c r="N49" s="17">
        <f>IF(ISNUMBER(K49),K49*$I49,"")</f>
        <v/>
      </c>
      <c r="O49" s="17">
        <f>IF(ISNUMBER(L49),L49*$I49,"")</f>
        <v/>
      </c>
      <c r="P49" s="18" t="n"/>
    </row>
    <row r="50" ht="42.59999999999999" customHeight="1">
      <c r="A50" s="14" t="inlineStr">
        <is>
          <t>R9.4</t>
        </is>
      </c>
      <c r="B50" s="15" t="inlineStr">
        <is>
          <t>9. Reporting and audit evidence</t>
        </is>
      </c>
      <c r="C50" s="15" t="inlineStr">
        <is>
          <t>Direct data access or an API for your own BI and analytics tools</t>
        </is>
      </c>
      <c r="D50" s="15" t="inlineStr">
        <is>
          <t>Many organisations analyse spend alongside other finance data in Power BI or a similar tool.</t>
        </is>
      </c>
      <c r="E50" s="15" t="inlineStr">
        <is>
          <t>How can our analysts connect a BI tool, and is there an extra charge?</t>
        </is>
      </c>
      <c r="F50" s="15" t="inlineStr">
        <is>
          <t>API or data export documentation</t>
        </is>
      </c>
      <c r="G50" s="16" t="inlineStr">
        <is>
          <t>Could</t>
        </is>
      </c>
      <c r="H50" s="16" t="n"/>
      <c r="I50" s="14">
        <f>IF(ISNUMBER(H50),H50,IF(G50="Must",'Scoring summary'!$B$28,IF(G50="Should",'Scoring summary'!$B$29,IF(G50="Could",'Scoring summary'!$B$30,0))))</f>
        <v/>
      </c>
      <c r="J50" s="16" t="n"/>
      <c r="K50" s="16" t="n"/>
      <c r="L50" s="16" t="n"/>
      <c r="M50" s="17">
        <f>IF(ISNUMBER(J50),J50*$I50,"")</f>
        <v/>
      </c>
      <c r="N50" s="17">
        <f>IF(ISNUMBER(K50),K50*$I50,"")</f>
        <v/>
      </c>
      <c r="O50" s="17">
        <f>IF(ISNUMBER(L50),L50*$I50,"")</f>
        <v/>
      </c>
      <c r="P50" s="18" t="n"/>
    </row>
    <row r="51" ht="42.59999999999999" customHeight="1">
      <c r="A51" s="14" t="inlineStr">
        <is>
          <t>R10.1</t>
        </is>
      </c>
      <c r="B51" s="15" t="inlineStr">
        <is>
          <t>10. Vendor, delivery, commercials and exit</t>
        </is>
      </c>
      <c r="C51" s="15" t="inlineStr">
        <is>
          <t>References from comparable organisations in Kenya</t>
        </is>
      </c>
      <c r="D51" s="15" t="inlineStr">
        <is>
          <t>An organisation of similar size and type that has used the system for a year is the best evidence you can get.</t>
        </is>
      </c>
      <c r="E51" s="15" t="inlineStr">
        <is>
          <t>Provide two references similar to us in size and type that we can call.</t>
        </is>
      </c>
      <c r="F51" s="15" t="inlineStr">
        <is>
          <t>Reference contacts</t>
        </is>
      </c>
      <c r="G51" s="16" t="inlineStr">
        <is>
          <t>Must</t>
        </is>
      </c>
      <c r="H51" s="16" t="n"/>
      <c r="I51" s="14">
        <f>IF(ISNUMBER(H51),H51,IF(G51="Must",'Scoring summary'!$B$28,IF(G51="Should",'Scoring summary'!$B$29,IF(G51="Could",'Scoring summary'!$B$30,0))))</f>
        <v/>
      </c>
      <c r="J51" s="16" t="n"/>
      <c r="K51" s="16" t="n"/>
      <c r="L51" s="16" t="n"/>
      <c r="M51" s="17">
        <f>IF(ISNUMBER(J51),J51*$I51,"")</f>
        <v/>
      </c>
      <c r="N51" s="17">
        <f>IF(ISNUMBER(K51),K51*$I51,"")</f>
        <v/>
      </c>
      <c r="O51" s="17">
        <f>IF(ISNUMBER(L51),L51*$I51,"")</f>
        <v/>
      </c>
      <c r="P51" s="18" t="n"/>
    </row>
    <row r="52" ht="42.59999999999999" customHeight="1">
      <c r="A52" s="14" t="inlineStr">
        <is>
          <t>R10.2</t>
        </is>
      </c>
      <c r="B52" s="15" t="inlineStr">
        <is>
          <t>10. Vendor, delivery, commercials and exit</t>
        </is>
      </c>
      <c r="C52" s="15" t="inlineStr">
        <is>
          <t>Local support: a Nairobi presence, support hours in East Africa Time and a clear escalation path</t>
        </is>
      </c>
      <c r="D52" s="15" t="inlineStr">
        <is>
          <t>Payment problems at month-end cannot wait for another time zone.</t>
        </is>
      </c>
      <c r="E52" s="15" t="inlineStr">
        <is>
          <t>What are the support hours, response times and escalation contacts? Who fixes a failed M-Pesa or ERP integration?</t>
        </is>
      </c>
      <c r="F52" s="15" t="inlineStr">
        <is>
          <t>Support agreement with service levels</t>
        </is>
      </c>
      <c r="G52" s="16" t="inlineStr">
        <is>
          <t>Must</t>
        </is>
      </c>
      <c r="H52" s="16" t="n"/>
      <c r="I52" s="14">
        <f>IF(ISNUMBER(H52),H52,IF(G52="Must",'Scoring summary'!$B$28,IF(G52="Should",'Scoring summary'!$B$29,IF(G52="Could",'Scoring summary'!$B$30,0))))</f>
        <v/>
      </c>
      <c r="J52" s="16" t="n"/>
      <c r="K52" s="16" t="n"/>
      <c r="L52" s="16" t="n"/>
      <c r="M52" s="17">
        <f>IF(ISNUMBER(J52),J52*$I52,"")</f>
        <v/>
      </c>
      <c r="N52" s="17">
        <f>IF(ISNUMBER(K52),K52*$I52,"")</f>
        <v/>
      </c>
      <c r="O52" s="17">
        <f>IF(ISNUMBER(L52),L52*$I52,"")</f>
        <v/>
      </c>
      <c r="P52" s="18" t="n"/>
    </row>
    <row r="53" ht="42.59999999999999" customHeight="1">
      <c r="A53" s="14" t="inlineStr">
        <is>
          <t>R10.3</t>
        </is>
      </c>
      <c r="B53" s="15" t="inlineStr">
        <is>
          <t>10. Vendor, delivery, commercials and exit</t>
        </is>
      </c>
      <c r="C53" s="15" t="inlineStr">
        <is>
          <t>A realistic implementation plan: named team, configuration of your chains, migration of open requests and user training</t>
        </is>
      </c>
      <c r="D53" s="15" t="inlineStr">
        <is>
          <t>Most implementation delays come from approval matrices and integrations, not software installation.</t>
        </is>
      </c>
      <c r="E53" s="15" t="inlineStr">
        <is>
          <t>Who does what in the implementation, how are open requests moved at cut-over, and how are users trained?</t>
        </is>
      </c>
      <c r="F53" s="15" t="inlineStr">
        <is>
          <t>Implementation plan with named roles</t>
        </is>
      </c>
      <c r="G53" s="16" t="inlineStr">
        <is>
          <t>Must</t>
        </is>
      </c>
      <c r="H53" s="16" t="n"/>
      <c r="I53" s="14">
        <f>IF(ISNUMBER(H53),H53,IF(G53="Must",'Scoring summary'!$B$28,IF(G53="Should",'Scoring summary'!$B$29,IF(G53="Could",'Scoring summary'!$B$30,0))))</f>
        <v/>
      </c>
      <c r="J53" s="16" t="n"/>
      <c r="K53" s="16" t="n"/>
      <c r="L53" s="16" t="n"/>
      <c r="M53" s="17">
        <f>IF(ISNUMBER(J53),J53*$I53,"")</f>
        <v/>
      </c>
      <c r="N53" s="17">
        <f>IF(ISNUMBER(K53),K53*$I53,"")</f>
        <v/>
      </c>
      <c r="O53" s="17">
        <f>IF(ISNUMBER(L53),L53*$I53,"")</f>
        <v/>
      </c>
      <c r="P53" s="18" t="n"/>
    </row>
    <row r="54" ht="55.8" customHeight="1">
      <c r="A54" s="14" t="inlineStr">
        <is>
          <t>R10.4</t>
        </is>
      </c>
      <c r="B54" s="15" t="inlineStr">
        <is>
          <t>10. Vendor, delivery, commercials and exit</t>
        </is>
      </c>
      <c r="C54" s="15" t="inlineStr">
        <is>
          <t>Transparent licensing and a three-year total cost of ownership, including payment gateway fees, ERP connectors, hosting, support and change requests</t>
        </is>
      </c>
      <c r="D54" s="15" t="inlineStr">
        <is>
          <t>A low per-user price can hide integration, transaction and change-request costs.</t>
        </is>
      </c>
      <c r="E54" s="15" t="inlineStr">
        <is>
          <t>Itemise every cost over three years on the same basis as other bidders. What counts as configuration, and what is a paid change?</t>
        </is>
      </c>
      <c r="F54" s="15" t="inlineStr">
        <is>
          <t>Three-year cost schedule</t>
        </is>
      </c>
      <c r="G54" s="16" t="inlineStr">
        <is>
          <t>Must</t>
        </is>
      </c>
      <c r="H54" s="16" t="n"/>
      <c r="I54" s="14">
        <f>IF(ISNUMBER(H54),H54,IF(G54="Must",'Scoring summary'!$B$28,IF(G54="Should",'Scoring summary'!$B$29,IF(G54="Could",'Scoring summary'!$B$30,0))))</f>
        <v/>
      </c>
      <c r="J54" s="16" t="n"/>
      <c r="K54" s="16" t="n"/>
      <c r="L54" s="16" t="n"/>
      <c r="M54" s="17">
        <f>IF(ISNUMBER(J54),J54*$I54,"")</f>
        <v/>
      </c>
      <c r="N54" s="17">
        <f>IF(ISNUMBER(K54),K54*$I54,"")</f>
        <v/>
      </c>
      <c r="O54" s="17">
        <f>IF(ISNUMBER(L54),L54*$I54,"")</f>
        <v/>
      </c>
      <c r="P54" s="18" t="n"/>
    </row>
    <row r="55" ht="29.4" customHeight="1">
      <c r="A55" s="14" t="inlineStr">
        <is>
          <t>R10.5</t>
        </is>
      </c>
      <c r="B55" s="15" t="inlineStr">
        <is>
          <t>10. Vendor, delivery, commercials and exit</t>
        </is>
      </c>
      <c r="C55" s="15" t="inlineStr">
        <is>
          <t>An exit plan and full export of requests, documents and audit history in open formats</t>
        </is>
      </c>
      <c r="D55" s="15" t="inlineStr">
        <is>
          <t>Financial records must remain available for audit after you change supplier.</t>
        </is>
      </c>
      <c r="E55" s="15" t="inlineStr">
        <is>
          <t>What do we receive, in what format, and at what cost if we leave?</t>
        </is>
      </c>
      <c r="F55" s="15" t="inlineStr">
        <is>
          <t>Exit clause; sample export</t>
        </is>
      </c>
      <c r="G55" s="16" t="inlineStr">
        <is>
          <t>Should</t>
        </is>
      </c>
      <c r="H55" s="16" t="n"/>
      <c r="I55" s="14">
        <f>IF(ISNUMBER(H55),H55,IF(G55="Must",'Scoring summary'!$B$28,IF(G55="Should",'Scoring summary'!$B$29,IF(G55="Could",'Scoring summary'!$B$30,0))))</f>
        <v/>
      </c>
      <c r="J55" s="16" t="n"/>
      <c r="K55" s="16" t="n"/>
      <c r="L55" s="16" t="n"/>
      <c r="M55" s="17">
        <f>IF(ISNUMBER(J55),J55*$I55,"")</f>
        <v/>
      </c>
      <c r="N55" s="17">
        <f>IF(ISNUMBER(K55),K55*$I55,"")</f>
        <v/>
      </c>
      <c r="O55" s="17">
        <f>IF(ISNUMBER(L55),L55*$I55,"")</f>
        <v/>
      </c>
      <c r="P55" s="18" t="n"/>
    </row>
  </sheetData>
  <autoFilter ref="A4:P55"/>
  <conditionalFormatting sqref="J6:L55">
    <cfRule type="expression" priority="1" dxfId="0">
      <formula>AND($G6="Must",ISNUMBER(J6),J6&lt;'Scoring summary'!$B$27)</formula>
    </cfRule>
  </conditionalFormatting>
  <dataValidations count="3">
    <dataValidation sqref="G6:G55" showDropDown="0" showInputMessage="1" showErrorMessage="1" allowBlank="1" errorTitle="Priority" error="Choose Must, Should or Could." promptTitle="Priority" prompt="Must, Should or Could" type="list">
      <formula1>"Must,Should,Could"</formula1>
    </dataValidation>
    <dataValidation sqref="H6:H55" showDropDown="0" showInputMessage="0" showErrorMessage="1" allowBlank="1" errorTitle="Weight override" error="Enter a number of 0 or more, or leave blank to use the Priority weight." type="decimal" operator="greaterThanOrEqual">
      <formula1>0</formula1>
    </dataValidation>
    <dataValidation sqref="J6:L55" showDropDown="0" showInputMessage="1" showErrorMessage="1" allowBlank="1" errorTitle="Score" error="Enter a whole number from 0 to the top of the scale (5 by default)." promptTitle="Score" prompt="0 = not available ... 5 = exceeds, proven in production" type="whole" operator="between">
      <formula1>0</formula1>
      <formula2>ScoreMax</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D3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2" customWidth="1" min="1" max="1"/>
    <col width="18" customWidth="1" min="2" max="2"/>
    <col width="18" customWidth="1" min="3" max="3"/>
    <col width="18" customWidth="1" min="4" max="4"/>
  </cols>
  <sheetData>
    <row r="1" ht="21" customHeight="1">
      <c r="A1" s="8" t="inlineStr">
        <is>
          <t>Scoring summary</t>
        </is>
      </c>
    </row>
    <row r="2">
      <c r="A2" s="9" t="inlineStr">
        <is>
          <t>Type your shortlisted vendors' names in the yellow cells. Everything else on this sheet is calculated from the Requirements sheet.</t>
        </is>
      </c>
    </row>
    <row r="4">
      <c r="A4" s="19" t="inlineStr">
        <is>
          <t>Vendor</t>
        </is>
      </c>
      <c r="B4" s="20" t="inlineStr">
        <is>
          <t>Vendor A</t>
        </is>
      </c>
      <c r="C4" s="20" t="inlineStr">
        <is>
          <t>Vendor B</t>
        </is>
      </c>
      <c r="D4" s="20" t="inlineStr">
        <is>
          <t>Vendor C</t>
        </is>
      </c>
    </row>
    <row r="5">
      <c r="A5" s="21" t="inlineStr">
        <is>
          <t>Requirements scored</t>
        </is>
      </c>
      <c r="B5" s="22">
        <f>COUNT(Requirements!$J$6:$J$55)</f>
        <v/>
      </c>
      <c r="C5" s="22">
        <f>COUNT(Requirements!$K$6:$K$55)</f>
        <v/>
      </c>
      <c r="D5" s="22">
        <f>COUNT(Requirements!$L$6:$L$55)</f>
        <v/>
      </c>
    </row>
    <row r="6">
      <c r="A6" s="23" t="inlineStr">
        <is>
          <t>Weighted score</t>
        </is>
      </c>
      <c r="B6" s="24">
        <f>SUM(Requirements!$M$6:$M$55)</f>
        <v/>
      </c>
      <c r="C6" s="24">
        <f>SUM(Requirements!$N$6:$N$55)</f>
        <v/>
      </c>
      <c r="D6" s="24">
        <f>SUM(Requirements!$O$6:$O$55)</f>
        <v/>
      </c>
    </row>
    <row r="7">
      <c r="A7" s="21" t="inlineStr">
        <is>
          <t>Maximum possible for the requirements scored</t>
        </is>
      </c>
      <c r="B7" s="25">
        <f>SUMPRODUCT(--ISNUMBER(Requirements!$J$6:$J$55),Requirements!$I$6:$I$55)*$B$26</f>
        <v/>
      </c>
      <c r="C7" s="25">
        <f>SUMPRODUCT(--ISNUMBER(Requirements!$K$6:$K$55),Requirements!$I$6:$I$55)*$B$26</f>
        <v/>
      </c>
      <c r="D7" s="25">
        <f>SUMPRODUCT(--ISNUMBER(Requirements!$L$6:$L$55),Requirements!$I$6:$I$55)*$B$26</f>
        <v/>
      </c>
    </row>
    <row r="8">
      <c r="A8" s="23" t="inlineStr">
        <is>
          <t>Score (% of that maximum)</t>
        </is>
      </c>
      <c r="B8" s="26">
        <f>IF(B7=0,0,B6/B7)</f>
        <v/>
      </c>
      <c r="C8" s="26">
        <f>IF(C7=0,0,C6/C7)</f>
        <v/>
      </c>
      <c r="D8" s="26">
        <f>IF(D7=0,0,D6/D7)</f>
        <v/>
      </c>
    </row>
    <row r="9">
      <c r="A9" s="21" t="inlineStr">
        <is>
          <t>Coverage (% of all requirements scored)</t>
        </is>
      </c>
      <c r="B9" s="27">
        <f>IF(COUNTA(Requirements!$C$6:$C$55)=0,0,B5/COUNTA(Requirements!$C$6:$C$55))</f>
        <v/>
      </c>
      <c r="C9" s="27">
        <f>IF(COUNTA(Requirements!$C$6:$C$55)=0,0,C5/COUNTA(Requirements!$C$6:$C$55))</f>
        <v/>
      </c>
      <c r="D9" s="27">
        <f>IF(COUNTA(Requirements!$C$6:$C$55)=0,0,D5/COUNTA(Requirements!$C$6:$C$55))</f>
        <v/>
      </c>
    </row>
    <row r="10">
      <c r="A10" s="23" t="inlineStr">
        <is>
          <t>Must-have failures: Must-haves scored below the red-flag threshold</t>
        </is>
      </c>
      <c r="B10" s="28">
        <f>COUNTIFS(Requirements!$G$6:$G$55,"Must",Requirements!$J$6:$J$55,"&lt;"&amp;$B$27)</f>
        <v/>
      </c>
      <c r="C10" s="28">
        <f>COUNTIFS(Requirements!$G$6:$G$55,"Must",Requirements!$K$6:$K$55,"&lt;"&amp;$B$27)</f>
        <v/>
      </c>
      <c r="D10" s="28">
        <f>COUNTIFS(Requirements!$G$6:$G$55,"Must",Requirements!$L$6:$L$55,"&lt;"&amp;$B$27)</f>
        <v/>
      </c>
    </row>
    <row r="11">
      <c r="A11" s="23" t="inlineStr">
        <is>
          <t>Rank by score</t>
        </is>
      </c>
      <c r="B11" s="28">
        <f>RANK(B8,$B$8:$D$8)</f>
        <v/>
      </c>
      <c r="C11" s="28">
        <f>RANK(C8,$B$8:$D$8)</f>
        <v/>
      </c>
      <c r="D11" s="28">
        <f>RANK(D8,$B$8:$D$8)</f>
        <v/>
      </c>
    </row>
    <row r="13">
      <c r="A13" s="29" t="inlineStr">
        <is>
          <t>Score by area (% of the maximum for the requirements scored in that area)</t>
        </is>
      </c>
    </row>
    <row r="14">
      <c r="A14" s="21" t="inlineStr">
        <is>
          <t>1. Request types and capture</t>
        </is>
      </c>
      <c r="B14" s="27">
        <f>IFERROR(SUMIFS(Requirements!$M$6:$M$55,Requirements!$B$6:$B$55,$A14)/(SUMPRODUCT((Requirements!$B$6:$B$55=$A14)*ISNUMBER(Requirements!$J$6:$J$55)*Requirements!$I$6:$I$55)*$B$26),"")</f>
        <v/>
      </c>
      <c r="C14" s="27">
        <f>IFERROR(SUMIFS(Requirements!$N$6:$N$55,Requirements!$B$6:$B$55,$A14)/(SUMPRODUCT((Requirements!$B$6:$B$55=$A14)*ISNUMBER(Requirements!$K$6:$K$55)*Requirements!$I$6:$I$55)*$B$26),"")</f>
        <v/>
      </c>
      <c r="D14" s="27">
        <f>IFERROR(SUMIFS(Requirements!$O$6:$O$55,Requirements!$B$6:$B$55,$A14)/(SUMPRODUCT((Requirements!$B$6:$B$55=$A14)*ISNUMBER(Requirements!$L$6:$L$55)*Requirements!$I$6:$I$55)*$B$26),"")</f>
        <v/>
      </c>
    </row>
    <row r="15">
      <c r="A15" s="21" t="inlineStr">
        <is>
          <t>2. Approval routing and delegation</t>
        </is>
      </c>
      <c r="B15" s="27">
        <f>IFERROR(SUMIFS(Requirements!$M$6:$M$55,Requirements!$B$6:$B$55,$A15)/(SUMPRODUCT((Requirements!$B$6:$B$55=$A15)*ISNUMBER(Requirements!$J$6:$J$55)*Requirements!$I$6:$I$55)*$B$26),"")</f>
        <v/>
      </c>
      <c r="C15" s="27">
        <f>IFERROR(SUMIFS(Requirements!$N$6:$N$55,Requirements!$B$6:$B$55,$A15)/(SUMPRODUCT((Requirements!$B$6:$B$55=$A15)*ISNUMBER(Requirements!$K$6:$K$55)*Requirements!$I$6:$I$55)*$B$26),"")</f>
        <v/>
      </c>
      <c r="D15" s="27">
        <f>IFERROR(SUMIFS(Requirements!$O$6:$O$55,Requirements!$B$6:$B$55,$A15)/(SUMPRODUCT((Requirements!$B$6:$B$55=$A15)*ISNUMBER(Requirements!$L$6:$L$55)*Requirements!$I$6:$I$55)*$B$26),"")</f>
        <v/>
      </c>
    </row>
    <row r="16">
      <c r="A16" s="21" t="inlineStr">
        <is>
          <t>3. SLA and escalation</t>
        </is>
      </c>
      <c r="B16" s="27">
        <f>IFERROR(SUMIFS(Requirements!$M$6:$M$55,Requirements!$B$6:$B$55,$A16)/(SUMPRODUCT((Requirements!$B$6:$B$55=$A16)*ISNUMBER(Requirements!$J$6:$J$55)*Requirements!$I$6:$I$55)*$B$26),"")</f>
        <v/>
      </c>
      <c r="C16" s="27">
        <f>IFERROR(SUMIFS(Requirements!$N$6:$N$55,Requirements!$B$6:$B$55,$A16)/(SUMPRODUCT((Requirements!$B$6:$B$55=$A16)*ISNUMBER(Requirements!$K$6:$K$55)*Requirements!$I$6:$I$55)*$B$26),"")</f>
        <v/>
      </c>
      <c r="D16" s="27">
        <f>IFERROR(SUMIFS(Requirements!$O$6:$O$55,Requirements!$B$6:$B$55,$A16)/(SUMPRODUCT((Requirements!$B$6:$B$55=$A16)*ISNUMBER(Requirements!$L$6:$L$55)*Requirements!$I$6:$I$55)*$B$26),"")</f>
        <v/>
      </c>
    </row>
    <row r="17">
      <c r="A17" s="21" t="inlineStr">
        <is>
          <t>4. Payments: M-Pesa and bank</t>
        </is>
      </c>
      <c r="B17" s="27">
        <f>IFERROR(SUMIFS(Requirements!$M$6:$M$55,Requirements!$B$6:$B$55,$A17)/(SUMPRODUCT((Requirements!$B$6:$B$55=$A17)*ISNUMBER(Requirements!$J$6:$J$55)*Requirements!$I$6:$I$55)*$B$26),"")</f>
        <v/>
      </c>
      <c r="C17" s="27">
        <f>IFERROR(SUMIFS(Requirements!$N$6:$N$55,Requirements!$B$6:$B$55,$A17)/(SUMPRODUCT((Requirements!$B$6:$B$55=$A17)*ISNUMBER(Requirements!$K$6:$K$55)*Requirements!$I$6:$I$55)*$B$26),"")</f>
        <v/>
      </c>
      <c r="D17" s="27">
        <f>IFERROR(SUMIFS(Requirements!$O$6:$O$55,Requirements!$B$6:$B$55,$A17)/(SUMPRODUCT((Requirements!$B$6:$B$55=$A17)*ISNUMBER(Requirements!$L$6:$L$55)*Requirements!$I$6:$I$55)*$B$26),"")</f>
        <v/>
      </c>
    </row>
    <row r="18">
      <c r="A18" s="21" t="inlineStr">
        <is>
          <t>5. ERP and general ledger posting</t>
        </is>
      </c>
      <c r="B18" s="27">
        <f>IFERROR(SUMIFS(Requirements!$M$6:$M$55,Requirements!$B$6:$B$55,$A18)/(SUMPRODUCT((Requirements!$B$6:$B$55=$A18)*ISNUMBER(Requirements!$J$6:$J$55)*Requirements!$I$6:$I$55)*$B$26),"")</f>
        <v/>
      </c>
      <c r="C18" s="27">
        <f>IFERROR(SUMIFS(Requirements!$N$6:$N$55,Requirements!$B$6:$B$55,$A18)/(SUMPRODUCT((Requirements!$B$6:$B$55=$A18)*ISNUMBER(Requirements!$K$6:$K$55)*Requirements!$I$6:$I$55)*$B$26),"")</f>
        <v/>
      </c>
      <c r="D18" s="27">
        <f>IFERROR(SUMIFS(Requirements!$O$6:$O$55,Requirements!$B$6:$B$55,$A18)/(SUMPRODUCT((Requirements!$B$6:$B$55=$A18)*ISNUMBER(Requirements!$L$6:$L$55)*Requirements!$I$6:$I$55)*$B$26),"")</f>
        <v/>
      </c>
    </row>
    <row r="19">
      <c r="A19" s="21" t="inlineStr">
        <is>
          <t>6. Documents and records (EDMS)</t>
        </is>
      </c>
      <c r="B19" s="27">
        <f>IFERROR(SUMIFS(Requirements!$M$6:$M$55,Requirements!$B$6:$B$55,$A19)/(SUMPRODUCT((Requirements!$B$6:$B$55=$A19)*ISNUMBER(Requirements!$J$6:$J$55)*Requirements!$I$6:$I$55)*$B$26),"")</f>
        <v/>
      </c>
      <c r="C19" s="27">
        <f>IFERROR(SUMIFS(Requirements!$N$6:$N$55,Requirements!$B$6:$B$55,$A19)/(SUMPRODUCT((Requirements!$B$6:$B$55=$A19)*ISNUMBER(Requirements!$K$6:$K$55)*Requirements!$I$6:$I$55)*$B$26),"")</f>
        <v/>
      </c>
      <c r="D19" s="27">
        <f>IFERROR(SUMIFS(Requirements!$O$6:$O$55,Requirements!$B$6:$B$55,$A19)/(SUMPRODUCT((Requirements!$B$6:$B$55=$A19)*ISNUMBER(Requirements!$L$6:$L$55)*Requirements!$I$6:$I$55)*$B$26),"")</f>
        <v/>
      </c>
    </row>
    <row r="20">
      <c r="A20" s="21" t="inlineStr">
        <is>
          <t>7. Tax and data protection</t>
        </is>
      </c>
      <c r="B20" s="27">
        <f>IFERROR(SUMIFS(Requirements!$M$6:$M$55,Requirements!$B$6:$B$55,$A20)/(SUMPRODUCT((Requirements!$B$6:$B$55=$A20)*ISNUMBER(Requirements!$J$6:$J$55)*Requirements!$I$6:$I$55)*$B$26),"")</f>
        <v/>
      </c>
      <c r="C20" s="27">
        <f>IFERROR(SUMIFS(Requirements!$N$6:$N$55,Requirements!$B$6:$B$55,$A20)/(SUMPRODUCT((Requirements!$B$6:$B$55=$A20)*ISNUMBER(Requirements!$K$6:$K$55)*Requirements!$I$6:$I$55)*$B$26),"")</f>
        <v/>
      </c>
      <c r="D20" s="27">
        <f>IFERROR(SUMIFS(Requirements!$O$6:$O$55,Requirements!$B$6:$B$55,$A20)/(SUMPRODUCT((Requirements!$B$6:$B$55=$A20)*ISNUMBER(Requirements!$L$6:$L$55)*Requirements!$I$6:$I$55)*$B$26),"")</f>
        <v/>
      </c>
    </row>
    <row r="21">
      <c r="A21" s="21" t="inlineStr">
        <is>
          <t>8. Security, access and audit trail</t>
        </is>
      </c>
      <c r="B21" s="27">
        <f>IFERROR(SUMIFS(Requirements!$M$6:$M$55,Requirements!$B$6:$B$55,$A21)/(SUMPRODUCT((Requirements!$B$6:$B$55=$A21)*ISNUMBER(Requirements!$J$6:$J$55)*Requirements!$I$6:$I$55)*$B$26),"")</f>
        <v/>
      </c>
      <c r="C21" s="27">
        <f>IFERROR(SUMIFS(Requirements!$N$6:$N$55,Requirements!$B$6:$B$55,$A21)/(SUMPRODUCT((Requirements!$B$6:$B$55=$A21)*ISNUMBER(Requirements!$K$6:$K$55)*Requirements!$I$6:$I$55)*$B$26),"")</f>
        <v/>
      </c>
      <c r="D21" s="27">
        <f>IFERROR(SUMIFS(Requirements!$O$6:$O$55,Requirements!$B$6:$B$55,$A21)/(SUMPRODUCT((Requirements!$B$6:$B$55=$A21)*ISNUMBER(Requirements!$L$6:$L$55)*Requirements!$I$6:$I$55)*$B$26),"")</f>
        <v/>
      </c>
    </row>
    <row r="22">
      <c r="A22" s="21" t="inlineStr">
        <is>
          <t>9. Reporting and audit evidence</t>
        </is>
      </c>
      <c r="B22" s="27">
        <f>IFERROR(SUMIFS(Requirements!$M$6:$M$55,Requirements!$B$6:$B$55,$A22)/(SUMPRODUCT((Requirements!$B$6:$B$55=$A22)*ISNUMBER(Requirements!$J$6:$J$55)*Requirements!$I$6:$I$55)*$B$26),"")</f>
        <v/>
      </c>
      <c r="C22" s="27">
        <f>IFERROR(SUMIFS(Requirements!$N$6:$N$55,Requirements!$B$6:$B$55,$A22)/(SUMPRODUCT((Requirements!$B$6:$B$55=$A22)*ISNUMBER(Requirements!$K$6:$K$55)*Requirements!$I$6:$I$55)*$B$26),"")</f>
        <v/>
      </c>
      <c r="D22" s="27">
        <f>IFERROR(SUMIFS(Requirements!$O$6:$O$55,Requirements!$B$6:$B$55,$A22)/(SUMPRODUCT((Requirements!$B$6:$B$55=$A22)*ISNUMBER(Requirements!$L$6:$L$55)*Requirements!$I$6:$I$55)*$B$26),"")</f>
        <v/>
      </c>
    </row>
    <row r="23">
      <c r="A23" s="21" t="inlineStr">
        <is>
          <t>10. Vendor, delivery, commercials and exit</t>
        </is>
      </c>
      <c r="B23" s="27">
        <f>IFERROR(SUMIFS(Requirements!$M$6:$M$55,Requirements!$B$6:$B$55,$A23)/(SUMPRODUCT((Requirements!$B$6:$B$55=$A23)*ISNUMBER(Requirements!$J$6:$J$55)*Requirements!$I$6:$I$55)*$B$26),"")</f>
        <v/>
      </c>
      <c r="C23" s="27">
        <f>IFERROR(SUMIFS(Requirements!$N$6:$N$55,Requirements!$B$6:$B$55,$A23)/(SUMPRODUCT((Requirements!$B$6:$B$55=$A23)*ISNUMBER(Requirements!$K$6:$K$55)*Requirements!$I$6:$I$55)*$B$26),"")</f>
        <v/>
      </c>
      <c r="D23" s="27">
        <f>IFERROR(SUMIFS(Requirements!$O$6:$O$55,Requirements!$B$6:$B$55,$A23)/(SUMPRODUCT((Requirements!$B$6:$B$55=$A23)*ISNUMBER(Requirements!$L$6:$L$55)*Requirements!$I$6:$I$55)*$B$26),"")</f>
        <v/>
      </c>
    </row>
    <row r="25">
      <c r="A25" s="29" t="inlineStr">
        <is>
          <t>Assumptions (edit the yellow cells to change how scores are weighted)</t>
        </is>
      </c>
    </row>
    <row r="26">
      <c r="A26" s="21" t="inlineStr">
        <is>
          <t>Top of the scoring scale (scores run from 0 to this number)</t>
        </is>
      </c>
      <c r="B26" s="30" t="n">
        <v>5</v>
      </c>
    </row>
    <row r="27">
      <c r="A27" s="21" t="inlineStr">
        <is>
          <t>Red-flag threshold: a Must-have scored below this is counted in row 10</t>
        </is>
      </c>
      <c r="B27" s="30" t="n">
        <v>3</v>
      </c>
    </row>
    <row r="28">
      <c r="A28" s="21" t="inlineStr">
        <is>
          <t>Weight for a Must-have requirement</t>
        </is>
      </c>
      <c r="B28" s="30" t="n">
        <v>5</v>
      </c>
    </row>
    <row r="29">
      <c r="A29" s="21" t="inlineStr">
        <is>
          <t>Weight for a Should-have requirement</t>
        </is>
      </c>
      <c r="B29" s="30" t="n">
        <v>3</v>
      </c>
    </row>
    <row r="30">
      <c r="A30" s="21" t="inlineStr">
        <is>
          <t>Weight for a Could-have requirement</t>
        </is>
      </c>
      <c r="B30" s="30" t="n">
        <v>1</v>
      </c>
    </row>
  </sheetData>
  <conditionalFormatting sqref="B10:D10">
    <cfRule type="cellIs" priority="1" operator="greaterThan" dxfId="0">
      <formula>0</formula>
    </cfRule>
  </conditionalFormatting>
  <pageMargins left="0.75" right="0.75" top="1" bottom="1" header="0.5" footer="0.5"/>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Creodata Solutions</dc:creator>
  <dc:title>Expense Management Software RFP Checklist and Scoring Template: Kenya</dc:title>
  <dc:subject>Expense management software vendor evaluation</dc:subject>
  <dcterms:created xsi:type="dcterms:W3CDTF">2026-09-24T09:00:00Z</dcterms:created>
  <dcterms:modified xsi:type="dcterms:W3CDTF">2026-09-24T07:03:03Z</dcterms:modified>
  <cp:lastModifiedBy>Creodata Solutions</cp:lastModifiedBy>
  <cp:keywords>expense management software Kenya, petty cash, payment approval, RFP, vendor evaluation, M-Pesa, eTIMS</cp:keywords>
</cp:coreProperties>
</file>